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2.81\Temporal\5.-EJERCICIO 2025\1.- EDOS. ANALITICOS 2025\12.- Edo. Analitico Diciembre 2025 2\CONAC\"/>
    </mc:Choice>
  </mc:AlternateContent>
  <xr:revisionPtr revIDLastSave="0" documentId="13_ncr:1_{30F8229A-52F1-4302-BB51-2490B9128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TVA (a) LDF" sheetId="1" r:id="rId1"/>
  </sheets>
  <definedNames>
    <definedName name="AÑOA">#REF!</definedName>
    <definedName name="AÑOP">#REF!</definedName>
    <definedName name="_xlnm.Print_Area" localSheetId="0">'ADMTVA (a) LDF'!$B$1:$H$242</definedName>
    <definedName name="FACTOR">#REF!</definedName>
    <definedName name="Factor_de_Actualizacion_para_llevar_a_pesos_constantes_los">"B/G"</definedName>
    <definedName name="_xlnm.Print_Titles" localSheetId="0">'ADMTVA (a) LDF'!$1:$12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0" i="1" l="1"/>
  <c r="G240" i="1"/>
  <c r="F240" i="1"/>
  <c r="E240" i="1"/>
  <c r="D240" i="1"/>
  <c r="C240" i="1"/>
  <c r="H239" i="1"/>
  <c r="H238" i="1"/>
  <c r="H237" i="1"/>
  <c r="H236" i="1"/>
  <c r="H235" i="1"/>
  <c r="H234" i="1"/>
  <c r="H233" i="1"/>
  <c r="H232" i="1"/>
  <c r="H231" i="1"/>
  <c r="H230" i="1"/>
  <c r="G228" i="1"/>
  <c r="G227" i="1" s="1"/>
  <c r="F228" i="1"/>
  <c r="F227" i="1" s="1"/>
  <c r="H229" i="1"/>
  <c r="D228" i="1"/>
  <c r="D227" i="1" s="1"/>
  <c r="C228" i="1"/>
  <c r="C227" i="1" s="1"/>
  <c r="H222" i="1"/>
  <c r="H221" i="1" s="1"/>
  <c r="H220" i="1" s="1"/>
  <c r="H219" i="1" s="1"/>
  <c r="H217" i="1" s="1"/>
  <c r="D221" i="1"/>
  <c r="D220" i="1" s="1"/>
  <c r="D219" i="1" s="1"/>
  <c r="D217" i="1" s="1"/>
  <c r="C221" i="1"/>
  <c r="C220" i="1" s="1"/>
  <c r="C219" i="1" s="1"/>
  <c r="C217" i="1" s="1"/>
  <c r="G221" i="1"/>
  <c r="G220" i="1" s="1"/>
  <c r="G219" i="1" s="1"/>
  <c r="G217" i="1" s="1"/>
  <c r="F221" i="1"/>
  <c r="F220" i="1" s="1"/>
  <c r="F219" i="1" s="1"/>
  <c r="F217" i="1" s="1"/>
  <c r="F212" i="1"/>
  <c r="F211" i="1" s="1"/>
  <c r="F210" i="1" s="1"/>
  <c r="H214" i="1"/>
  <c r="H213" i="1"/>
  <c r="D212" i="1"/>
  <c r="D211" i="1" s="1"/>
  <c r="D210" i="1" s="1"/>
  <c r="C212" i="1"/>
  <c r="C211" i="1" s="1"/>
  <c r="C210" i="1" s="1"/>
  <c r="G212" i="1"/>
  <c r="G211" i="1" s="1"/>
  <c r="G210" i="1" s="1"/>
  <c r="H208" i="1"/>
  <c r="H207" i="1"/>
  <c r="D205" i="1"/>
  <c r="F205" i="1"/>
  <c r="H206" i="1"/>
  <c r="G205" i="1"/>
  <c r="C205" i="1"/>
  <c r="H202" i="1"/>
  <c r="G200" i="1"/>
  <c r="F200" i="1"/>
  <c r="H201" i="1"/>
  <c r="D200" i="1"/>
  <c r="C200" i="1"/>
  <c r="H199" i="1"/>
  <c r="D197" i="1"/>
  <c r="C197" i="1"/>
  <c r="G197" i="1"/>
  <c r="F197" i="1"/>
  <c r="E197" i="1"/>
  <c r="G193" i="1"/>
  <c r="H196" i="1"/>
  <c r="H195" i="1"/>
  <c r="F193" i="1"/>
  <c r="H194" i="1"/>
  <c r="D193" i="1"/>
  <c r="C193" i="1"/>
  <c r="G189" i="1"/>
  <c r="H190" i="1"/>
  <c r="C189" i="1"/>
  <c r="F189" i="1"/>
  <c r="E189" i="1"/>
  <c r="D189" i="1"/>
  <c r="H188" i="1"/>
  <c r="H187" i="1" s="1"/>
  <c r="C187" i="1"/>
  <c r="G187" i="1"/>
  <c r="F187" i="1"/>
  <c r="D187" i="1"/>
  <c r="H184" i="1"/>
  <c r="H183" i="1"/>
  <c r="H182" i="1"/>
  <c r="H181" i="1"/>
  <c r="H178" i="1"/>
  <c r="H177" i="1"/>
  <c r="H176" i="1"/>
  <c r="H172" i="1"/>
  <c r="H171" i="1"/>
  <c r="H170" i="1"/>
  <c r="C168" i="1"/>
  <c r="H169" i="1"/>
  <c r="D168" i="1"/>
  <c r="G168" i="1"/>
  <c r="F168" i="1"/>
  <c r="H166" i="1"/>
  <c r="H165" i="1"/>
  <c r="H164" i="1"/>
  <c r="F159" i="1"/>
  <c r="G159" i="1"/>
  <c r="H160" i="1"/>
  <c r="D159" i="1"/>
  <c r="C159" i="1"/>
  <c r="H158" i="1"/>
  <c r="H156" i="1"/>
  <c r="H154" i="1"/>
  <c r="F151" i="1"/>
  <c r="F133" i="1" s="1"/>
  <c r="H153" i="1"/>
  <c r="D151" i="1"/>
  <c r="D133" i="1" s="1"/>
  <c r="D132" i="1" s="1"/>
  <c r="H152" i="1"/>
  <c r="C151" i="1"/>
  <c r="C133" i="1" s="1"/>
  <c r="G151" i="1"/>
  <c r="H148" i="1"/>
  <c r="H147" i="1"/>
  <c r="H146" i="1"/>
  <c r="H145" i="1"/>
  <c r="H144" i="1"/>
  <c r="H142" i="1"/>
  <c r="H141" i="1"/>
  <c r="H140" i="1"/>
  <c r="G133" i="1"/>
  <c r="H136" i="1"/>
  <c r="H135" i="1"/>
  <c r="H134" i="1"/>
  <c r="H125" i="1"/>
  <c r="G125" i="1"/>
  <c r="F125" i="1"/>
  <c r="E125" i="1"/>
  <c r="D125" i="1"/>
  <c r="C125" i="1"/>
  <c r="H124" i="1"/>
  <c r="H123" i="1"/>
  <c r="H121" i="1"/>
  <c r="H120" i="1"/>
  <c r="H119" i="1"/>
  <c r="H115" i="1"/>
  <c r="G113" i="1"/>
  <c r="G112" i="1" s="1"/>
  <c r="F113" i="1"/>
  <c r="F112" i="1" s="1"/>
  <c r="H114" i="1"/>
  <c r="D113" i="1"/>
  <c r="D112" i="1" s="1"/>
  <c r="C113" i="1"/>
  <c r="C112" i="1" s="1"/>
  <c r="C111" i="1" s="1"/>
  <c r="C110" i="1" s="1"/>
  <c r="C109" i="1" s="1"/>
  <c r="F106" i="1"/>
  <c r="F105" i="1" s="1"/>
  <c r="F104" i="1" s="1"/>
  <c r="F102" i="1" s="1"/>
  <c r="H107" i="1"/>
  <c r="H106" i="1" s="1"/>
  <c r="H105" i="1" s="1"/>
  <c r="H104" i="1" s="1"/>
  <c r="H102" i="1" s="1"/>
  <c r="D106" i="1"/>
  <c r="D105" i="1" s="1"/>
  <c r="D104" i="1" s="1"/>
  <c r="D102" i="1" s="1"/>
  <c r="C106" i="1"/>
  <c r="C105" i="1" s="1"/>
  <c r="C104" i="1" s="1"/>
  <c r="C102" i="1" s="1"/>
  <c r="G106" i="1"/>
  <c r="G105" i="1" s="1"/>
  <c r="G104" i="1" s="1"/>
  <c r="G102" i="1" s="1"/>
  <c r="E106" i="1"/>
  <c r="E105" i="1" s="1"/>
  <c r="E104" i="1" s="1"/>
  <c r="E102" i="1" s="1"/>
  <c r="H100" i="1"/>
  <c r="F97" i="1"/>
  <c r="F96" i="1" s="1"/>
  <c r="F95" i="1" s="1"/>
  <c r="H99" i="1"/>
  <c r="H98" i="1"/>
  <c r="D97" i="1"/>
  <c r="D96" i="1" s="1"/>
  <c r="D95" i="1" s="1"/>
  <c r="C97" i="1"/>
  <c r="C96" i="1" s="1"/>
  <c r="C95" i="1" s="1"/>
  <c r="G97" i="1"/>
  <c r="G96" i="1" s="1"/>
  <c r="G95" i="1" s="1"/>
  <c r="G90" i="1"/>
  <c r="H93" i="1"/>
  <c r="H92" i="1"/>
  <c r="D90" i="1"/>
  <c r="F90" i="1"/>
  <c r="H91" i="1"/>
  <c r="C90" i="1"/>
  <c r="H87" i="1"/>
  <c r="G85" i="1"/>
  <c r="F85" i="1"/>
  <c r="H86" i="1"/>
  <c r="D85" i="1"/>
  <c r="C85" i="1"/>
  <c r="H84" i="1"/>
  <c r="D82" i="1"/>
  <c r="G82" i="1"/>
  <c r="C82" i="1"/>
  <c r="F82" i="1"/>
  <c r="E82" i="1"/>
  <c r="G78" i="1"/>
  <c r="H81" i="1"/>
  <c r="F78" i="1"/>
  <c r="H79" i="1"/>
  <c r="D78" i="1"/>
  <c r="C78" i="1"/>
  <c r="C74" i="1"/>
  <c r="F74" i="1"/>
  <c r="G74" i="1"/>
  <c r="H75" i="1"/>
  <c r="E74" i="1"/>
  <c r="D74" i="1"/>
  <c r="H73" i="1"/>
  <c r="H72" i="1" s="1"/>
  <c r="C72" i="1"/>
  <c r="G72" i="1"/>
  <c r="F72" i="1"/>
  <c r="D72" i="1"/>
  <c r="H69" i="1"/>
  <c r="H67" i="1"/>
  <c r="H66" i="1"/>
  <c r="H63" i="1"/>
  <c r="H62" i="1"/>
  <c r="H61" i="1"/>
  <c r="H60" i="1"/>
  <c r="H59" i="1"/>
  <c r="H58" i="1"/>
  <c r="H57" i="1"/>
  <c r="H56" i="1"/>
  <c r="H55" i="1"/>
  <c r="G53" i="1"/>
  <c r="F53" i="1"/>
  <c r="E53" i="1"/>
  <c r="D53" i="1"/>
  <c r="C53" i="1"/>
  <c r="H51" i="1"/>
  <c r="H50" i="1"/>
  <c r="H49" i="1"/>
  <c r="H48" i="1"/>
  <c r="H47" i="1"/>
  <c r="H46" i="1"/>
  <c r="F44" i="1"/>
  <c r="H45" i="1"/>
  <c r="C44" i="1"/>
  <c r="G44" i="1"/>
  <c r="E44" i="1"/>
  <c r="D44" i="1"/>
  <c r="H43" i="1"/>
  <c r="H42" i="1"/>
  <c r="H41" i="1"/>
  <c r="H40" i="1"/>
  <c r="H39" i="1"/>
  <c r="H38" i="1"/>
  <c r="G36" i="1"/>
  <c r="G18" i="1" s="1"/>
  <c r="F36" i="1"/>
  <c r="F18" i="1" s="1"/>
  <c r="F17" i="1" s="1"/>
  <c r="H37" i="1"/>
  <c r="D36" i="1"/>
  <c r="D18" i="1" s="1"/>
  <c r="C36" i="1"/>
  <c r="C18" i="1" s="1"/>
  <c r="E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C132" i="1" l="1"/>
  <c r="G111" i="1"/>
  <c r="G110" i="1" s="1"/>
  <c r="G109" i="1" s="1"/>
  <c r="G17" i="1"/>
  <c r="F132" i="1"/>
  <c r="F111" i="1"/>
  <c r="F110" i="1" s="1"/>
  <c r="F109" i="1" s="1"/>
  <c r="C226" i="1"/>
  <c r="C225" i="1" s="1"/>
  <c r="C224" i="1" s="1"/>
  <c r="D226" i="1"/>
  <c r="D225" i="1" s="1"/>
  <c r="D224" i="1" s="1"/>
  <c r="C17" i="1"/>
  <c r="H90" i="1"/>
  <c r="D167" i="1"/>
  <c r="D131" i="1" s="1"/>
  <c r="D130" i="1" s="1"/>
  <c r="D129" i="1" s="1"/>
  <c r="D128" i="1" s="1"/>
  <c r="C167" i="1"/>
  <c r="H193" i="1"/>
  <c r="D17" i="1"/>
  <c r="H228" i="1"/>
  <c r="H227" i="1" s="1"/>
  <c r="H226" i="1" s="1"/>
  <c r="H225" i="1" s="1"/>
  <c r="H224" i="1" s="1"/>
  <c r="F226" i="1"/>
  <c r="F225" i="1" s="1"/>
  <c r="F224" i="1" s="1"/>
  <c r="G226" i="1"/>
  <c r="G225" i="1" s="1"/>
  <c r="G224" i="1" s="1"/>
  <c r="D111" i="1"/>
  <c r="D110" i="1" s="1"/>
  <c r="D109" i="1" s="1"/>
  <c r="F167" i="1"/>
  <c r="D52" i="1"/>
  <c r="C52" i="1"/>
  <c r="C16" i="1" s="1"/>
  <c r="C15" i="1" s="1"/>
  <c r="C14" i="1" s="1"/>
  <c r="C13" i="1" s="1"/>
  <c r="G132" i="1"/>
  <c r="H36" i="1"/>
  <c r="H18" i="1" s="1"/>
  <c r="F52" i="1"/>
  <c r="F16" i="1" s="1"/>
  <c r="F15" i="1" s="1"/>
  <c r="F14" i="1" s="1"/>
  <c r="G52" i="1"/>
  <c r="H44" i="1"/>
  <c r="G167" i="1"/>
  <c r="E159" i="1"/>
  <c r="E18" i="1"/>
  <c r="E17" i="1" s="1"/>
  <c r="E200" i="1"/>
  <c r="E228" i="1"/>
  <c r="E227" i="1" s="1"/>
  <c r="E226" i="1" s="1"/>
  <c r="E225" i="1" s="1"/>
  <c r="E224" i="1" s="1"/>
  <c r="E72" i="1"/>
  <c r="E97" i="1"/>
  <c r="E96" i="1" s="1"/>
  <c r="E95" i="1" s="1"/>
  <c r="H157" i="1"/>
  <c r="E193" i="1"/>
  <c r="E205" i="1"/>
  <c r="H54" i="1"/>
  <c r="H65" i="1"/>
  <c r="H77" i="1"/>
  <c r="H89" i="1"/>
  <c r="H117" i="1"/>
  <c r="H138" i="1"/>
  <c r="H150" i="1"/>
  <c r="H162" i="1"/>
  <c r="H174" i="1"/>
  <c r="H186" i="1"/>
  <c r="H198" i="1"/>
  <c r="H197" i="1" s="1"/>
  <c r="H70" i="1"/>
  <c r="H122" i="1"/>
  <c r="H143" i="1"/>
  <c r="H155" i="1"/>
  <c r="H151" i="1" s="1"/>
  <c r="H179" i="1"/>
  <c r="H191" i="1"/>
  <c r="H203" i="1"/>
  <c r="H68" i="1"/>
  <c r="H80" i="1"/>
  <c r="H78" i="1" s="1"/>
  <c r="E85" i="1"/>
  <c r="H97" i="1"/>
  <c r="H96" i="1" s="1"/>
  <c r="H95" i="1" s="1"/>
  <c r="E113" i="1"/>
  <c r="E112" i="1" s="1"/>
  <c r="E111" i="1" s="1"/>
  <c r="E110" i="1" s="1"/>
  <c r="E109" i="1" s="1"/>
  <c r="H205" i="1"/>
  <c r="E221" i="1"/>
  <c r="E220" i="1" s="1"/>
  <c r="E219" i="1" s="1"/>
  <c r="E217" i="1" s="1"/>
  <c r="E78" i="1"/>
  <c r="E90" i="1"/>
  <c r="H118" i="1"/>
  <c r="H139" i="1"/>
  <c r="E151" i="1"/>
  <c r="E133" i="1" s="1"/>
  <c r="H163" i="1"/>
  <c r="H175" i="1"/>
  <c r="E187" i="1"/>
  <c r="E212" i="1"/>
  <c r="E211" i="1" s="1"/>
  <c r="E210" i="1" s="1"/>
  <c r="H71" i="1"/>
  <c r="H83" i="1"/>
  <c r="H82" i="1" s="1"/>
  <c r="E168" i="1"/>
  <c r="H180" i="1"/>
  <c r="H192" i="1"/>
  <c r="H204" i="1"/>
  <c r="H64" i="1"/>
  <c r="H76" i="1"/>
  <c r="H88" i="1"/>
  <c r="H116" i="1"/>
  <c r="H137" i="1"/>
  <c r="H149" i="1"/>
  <c r="H161" i="1"/>
  <c r="H173" i="1"/>
  <c r="H185" i="1"/>
  <c r="H215" i="1"/>
  <c r="H212" i="1" s="1"/>
  <c r="H211" i="1" s="1"/>
  <c r="H210" i="1" s="1"/>
  <c r="G16" i="1" l="1"/>
  <c r="G15" i="1" s="1"/>
  <c r="G14" i="1" s="1"/>
  <c r="G13" i="1" s="1"/>
  <c r="C131" i="1"/>
  <c r="C130" i="1" s="1"/>
  <c r="C129" i="1" s="1"/>
  <c r="F131" i="1"/>
  <c r="F130" i="1" s="1"/>
  <c r="F129" i="1" s="1"/>
  <c r="C128" i="1"/>
  <c r="F13" i="1"/>
  <c r="H17" i="1"/>
  <c r="D16" i="1"/>
  <c r="D15" i="1" s="1"/>
  <c r="D14" i="1" s="1"/>
  <c r="H200" i="1"/>
  <c r="C242" i="1"/>
  <c r="H159" i="1"/>
  <c r="H132" i="1" s="1"/>
  <c r="H53" i="1"/>
  <c r="F128" i="1"/>
  <c r="F242" i="1" s="1"/>
  <c r="H113" i="1"/>
  <c r="H112" i="1" s="1"/>
  <c r="H111" i="1" s="1"/>
  <c r="H110" i="1" s="1"/>
  <c r="H109" i="1" s="1"/>
  <c r="H168" i="1"/>
  <c r="H85" i="1"/>
  <c r="H74" i="1"/>
  <c r="E52" i="1"/>
  <c r="E16" i="1" s="1"/>
  <c r="E15" i="1" s="1"/>
  <c r="E14" i="1" s="1"/>
  <c r="E13" i="1" s="1"/>
  <c r="G131" i="1"/>
  <c r="G130" i="1" s="1"/>
  <c r="G129" i="1" s="1"/>
  <c r="G128" i="1" s="1"/>
  <c r="G242" i="1" s="1"/>
  <c r="H133" i="1"/>
  <c r="H189" i="1"/>
  <c r="D13" i="1"/>
  <c r="D242" i="1" s="1"/>
  <c r="E132" i="1"/>
  <c r="E167" i="1"/>
  <c r="H52" i="1" l="1"/>
  <c r="H16" i="1" s="1"/>
  <c r="H15" i="1" s="1"/>
  <c r="H14" i="1" s="1"/>
  <c r="H13" i="1" s="1"/>
  <c r="H167" i="1"/>
  <c r="H131" i="1" s="1"/>
  <c r="H130" i="1" s="1"/>
  <c r="H129" i="1" s="1"/>
  <c r="H128" i="1" s="1"/>
  <c r="H242" i="1" s="1"/>
  <c r="E131" i="1"/>
  <c r="E130" i="1" s="1"/>
  <c r="E129" i="1" s="1"/>
  <c r="E128" i="1" s="1"/>
  <c r="E242" i="1" s="1"/>
</calcChain>
</file>

<file path=xl/sharedStrings.xml><?xml version="1.0" encoding="utf-8"?>
<sst xmlns="http://schemas.openxmlformats.org/spreadsheetml/2006/main" count="236" uniqueCount="122">
  <si>
    <t>GOBIERNO DEL ESTADO DE QUINTANA ROO</t>
  </si>
  <si>
    <t>ESTADO ANALÍTICO DEL EJERCICIO DEL PRESUPUESTO DE EGRESOS DETALLADO - Ley de Disciplina Financiera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</si>
  <si>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</si>
  <si>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</si>
  <si>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</si>
  <si>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</si>
  <si>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</si>
  <si>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</si>
  <si>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</si>
  <si>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</si>
  <si>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</si>
  <si>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</si>
  <si>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</si>
  <si>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</si>
  <si>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</si>
  <si>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</si>
  <si>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</si>
  <si>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</si>
  <si>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Gobernadora del Estado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</si>
  <si>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</si>
  <si>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</si>
  <si>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</si>
  <si>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</si>
  <si>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</si>
  <si>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</si>
  <si>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</si>
  <si>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</si>
  <si>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</si>
  <si>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</si>
  <si>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</si>
  <si>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</si>
  <si>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</si>
  <si>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</si>
  <si>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</si>
  <si>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</si>
  <si>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</si>
  <si>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</si>
  <si>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</si>
  <si>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</si>
  <si>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</si>
  <si>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</si>
  <si>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</si>
  <si>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</si>
  <si>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>Autónomo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</si>
  <si>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</si>
  <si>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</si>
  <si>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</si>
  <si>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Instituto de Acceso a la Información y Protección de Datos Personales de Quintana Roo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</si>
  <si>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</si>
  <si>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</si>
  <si>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</si>
  <si>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</si>
  <si>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</si>
  <si>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</si>
  <si>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</si>
  <si>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</si>
  <si>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</si>
  <si>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</si>
  <si>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</si>
  <si>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</si>
  <si>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</si>
  <si>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</si>
  <si>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</si>
  <si>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</si>
  <si>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</si>
  <si>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</si>
  <si>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</si>
  <si>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</si>
  <si>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</si>
  <si>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</si>
  <si>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</si>
  <si>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</si>
  <si>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</si>
  <si>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</si>
  <si>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</si>
  <si>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</si>
  <si>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</si>
  <si>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>Sector Económico</t>
  </si>
  <si>
    <t xml:space="preserve">Agencia de Proyectos Estratégicos del Estado de Quintana Roo                                                                                          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</si>
  <si>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</si>
  <si>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</si>
  <si>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</si>
  <si>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</si>
  <si>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</si>
  <si>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</si>
  <si>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</si>
  <si>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</si>
  <si>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</si>
  <si>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</si>
  <si>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No Sectorizado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</si>
  <si>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</si>
  <si>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</si>
  <si>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</si>
  <si>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</si>
  <si>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</si>
  <si>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</si>
  <si>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>Entidades Paraestatales Empresariales No Financieras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</si>
  <si>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</si>
  <si>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</si>
  <si>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</si>
  <si>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</si>
  <si>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</si>
  <si>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</si>
  <si>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</si>
  <si>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</si>
  <si>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</si>
  <si>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</si>
  <si>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</si>
  <si>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</si>
  <si>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</si>
  <si>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</si>
  <si>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</si>
  <si>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</si>
  <si>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</si>
  <si>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</si>
  <si>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</si>
  <si>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</si>
  <si>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</si>
  <si>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>Entidades Paramunicipales</t>
  </si>
  <si>
    <t>II. Gasto Etiquetado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</si>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</sst>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5" formatCode="_-[$€-2]* #,##0.00_-;\-[$€-2]* #,##0.00_-;_-[$€-2]* &quot;-&quot;??_-"/>
  </numFmts>
  <fonts count="3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 tint="0.499984740745262"/>
      <name val="Arial Narrow"/>
      <family val="2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3399FF"/>
      <name val="Arial Narrow"/>
      <family val="2"/>
    </font>
    <font>
      <sz val="10"/>
      <color rgb="FF0070C0"/>
      <name val="Arial Narrow"/>
      <family val="2"/>
    </font>
    <font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20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165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3" fontId="0" fillId="0" borderId="0" xfId="1" applyFont="1"/>
    <xf numFmtId="0" fontId="0" fillId="0" borderId="0" xfId="0" applyAlignment="1">
      <alignment vertical="center"/>
    </xf>
    <xf numFmtId="43" fontId="7" fillId="3" borderId="1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wrapText="1"/>
    </xf>
    <xf numFmtId="43" fontId="10" fillId="4" borderId="8" xfId="1" applyFont="1" applyFill="1" applyBorder="1" applyAlignment="1"/>
    <xf numFmtId="43" fontId="10" fillId="4" borderId="9" xfId="1" applyFont="1" applyFill="1" applyBorder="1" applyAlignment="1"/>
    <xf numFmtId="0" fontId="7" fillId="5" borderId="7" xfId="2" applyFont="1" applyFill="1" applyBorder="1" applyAlignment="1">
      <alignment wrapText="1"/>
    </xf>
    <xf numFmtId="43" fontId="7" fillId="5" borderId="16" xfId="1" applyFont="1" applyFill="1" applyBorder="1" applyAlignment="1"/>
    <xf numFmtId="43" fontId="7" fillId="5" borderId="8" xfId="1" applyFont="1" applyFill="1" applyBorder="1" applyAlignment="1"/>
    <xf numFmtId="43" fontId="7" fillId="5" borderId="9" xfId="1" applyFont="1" applyFill="1" applyBorder="1" applyAlignment="1"/>
    <xf numFmtId="0" fontId="12" fillId="0" borderId="0" xfId="0" applyFont="1"/>
    <xf numFmtId="0" fontId="7" fillId="6" borderId="17" xfId="0" applyFont="1" applyFill="1" applyBorder="1" applyAlignment="1">
      <alignment horizontal="left" wrapText="1" indent="1"/>
    </xf>
    <xf numFmtId="43" fontId="10" fillId="6" borderId="15" xfId="1" applyFont="1" applyFill="1" applyBorder="1" applyAlignment="1"/>
    <xf numFmtId="43" fontId="10" fillId="6" borderId="18" xfId="1" applyFont="1" applyFill="1" applyBorder="1" applyAlignment="1"/>
    <xf numFmtId="0" fontId="7" fillId="7" borderId="17" xfId="0" applyFont="1" applyFill="1" applyBorder="1" applyAlignment="1">
      <alignment horizontal="left" wrapText="1" indent="2"/>
    </xf>
    <xf numFmtId="43" fontId="10" fillId="7" borderId="15" xfId="1" applyFont="1" applyFill="1" applyBorder="1" applyAlignment="1"/>
    <xf numFmtId="43" fontId="10" fillId="7" borderId="18" xfId="1" applyFont="1" applyFill="1" applyBorder="1" applyAlignment="1"/>
    <xf numFmtId="0" fontId="7" fillId="8" borderId="17" xfId="0" applyFont="1" applyFill="1" applyBorder="1" applyAlignment="1">
      <alignment horizontal="left" wrapText="1" indent="3"/>
    </xf>
    <xf numFmtId="43" fontId="10" fillId="8" borderId="15" xfId="1" applyFont="1" applyFill="1" applyBorder="1" applyAlignment="1"/>
    <xf numFmtId="43" fontId="10" fillId="8" borderId="18" xfId="1" applyFont="1" applyFill="1" applyBorder="1" applyAlignment="1"/>
    <xf numFmtId="0" fontId="7" fillId="0" borderId="17" xfId="0" applyFont="1" applyBorder="1" applyAlignment="1">
      <alignment horizontal="left" wrapText="1" indent="4"/>
    </xf>
    <xf numFmtId="43" fontId="10" fillId="0" borderId="15" xfId="1" applyFont="1" applyFill="1" applyBorder="1" applyAlignment="1"/>
    <xf numFmtId="43" fontId="10" fillId="0" borderId="18" xfId="1" applyFont="1" applyFill="1" applyBorder="1" applyAlignment="1"/>
    <xf numFmtId="0" fontId="13" fillId="0" borderId="17" xfId="0" applyFont="1" applyBorder="1" applyAlignment="1">
      <alignment horizontal="left" wrapText="1" indent="5"/>
    </xf>
    <xf numFmtId="43" fontId="8" fillId="0" borderId="15" xfId="1" applyFont="1" applyFill="1" applyBorder="1" applyAlignment="1"/>
    <xf numFmtId="43" fontId="8" fillId="0" borderId="18" xfId="1" applyFont="1" applyFill="1" applyBorder="1" applyAlignment="1"/>
    <xf numFmtId="0" fontId="16" fillId="0" borderId="17" xfId="0" applyFont="1" applyBorder="1" applyAlignment="1">
      <alignment horizontal="left" wrapText="1" indent="6"/>
    </xf>
    <xf numFmtId="43" fontId="16" fillId="0" borderId="15" xfId="1" applyFont="1" applyFill="1" applyBorder="1" applyAlignment="1"/>
    <xf numFmtId="43" fontId="16" fillId="0" borderId="18" xfId="1" applyFont="1" applyFill="1" applyBorder="1" applyAlignment="1"/>
    <xf numFmtId="0" fontId="8" fillId="0" borderId="17" xfId="0" applyFont="1" applyBorder="1" applyAlignment="1">
      <alignment horizontal="left" wrapText="1" indent="5"/>
    </xf>
    <xf numFmtId="0" fontId="13" fillId="0" borderId="10" xfId="0" applyFont="1" applyBorder="1" applyAlignment="1">
      <alignment horizontal="left" wrapText="1" indent="5"/>
    </xf>
    <xf numFmtId="0" fontId="7" fillId="0" borderId="4" xfId="0" applyFont="1" applyBorder="1" applyAlignment="1">
      <alignment wrapText="1"/>
    </xf>
    <xf numFmtId="43" fontId="10" fillId="0" borderId="5" xfId="1" applyFont="1" applyFill="1" applyBorder="1" applyAlignment="1"/>
    <xf numFmtId="43" fontId="10" fillId="0" borderId="6" xfId="1" applyFont="1" applyFill="1" applyBorder="1" applyAlignment="1"/>
    <xf numFmtId="164" fontId="10" fillId="3" borderId="19" xfId="0" applyNumberFormat="1" applyFont="1" applyFill="1" applyBorder="1" applyAlignment="1">
      <alignment horizontal="left" wrapText="1" indent="1"/>
    </xf>
    <xf numFmtId="43" fontId="10" fillId="3" borderId="20" xfId="1" applyFont="1" applyFill="1" applyBorder="1" applyAlignment="1"/>
    <xf numFmtId="43" fontId="10" fillId="3" borderId="21" xfId="1" applyFont="1" applyFill="1" applyBorder="1" applyAlignment="1"/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0" xfId="0" applyFont="1" applyBorder="1"/>
    <xf numFmtId="0" fontId="3" fillId="0" borderId="0" xfId="0" applyFont="1" applyBorder="1" applyAlignment="1">
      <alignment horizontal="left"/>
    </xf>
  </cellXfs>
  <cellStyles count="159">
    <cellStyle name="Énfasis 1" xfId="3" xr:uid="{00000000-0005-0000-0000-000000000000}"/>
    <cellStyle name="Énfasis 2" xfId="4" xr:uid="{00000000-0005-0000-0000-000001000000}"/>
    <cellStyle name="Énfasis 3" xfId="5" xr:uid="{00000000-0005-0000-0000-000002000000}"/>
    <cellStyle name="Énfasis1 - 20%" xfId="6" xr:uid="{00000000-0005-0000-0000-000003000000}"/>
    <cellStyle name="Énfasis1 - 40%" xfId="7" xr:uid="{00000000-0005-0000-0000-000004000000}"/>
    <cellStyle name="Énfasis1 - 60%" xfId="8" xr:uid="{00000000-0005-0000-0000-000005000000}"/>
    <cellStyle name="Énfasis2 - 20%" xfId="9" xr:uid="{00000000-0005-0000-0000-000006000000}"/>
    <cellStyle name="Énfasis2 - 40%" xfId="10" xr:uid="{00000000-0005-0000-0000-000007000000}"/>
    <cellStyle name="Énfasis2 - 60%" xfId="11" xr:uid="{00000000-0005-0000-0000-000008000000}"/>
    <cellStyle name="Énfasis3 - 20%" xfId="12" xr:uid="{00000000-0005-0000-0000-000009000000}"/>
    <cellStyle name="Énfasis3 - 40%" xfId="13" xr:uid="{00000000-0005-0000-0000-00000A000000}"/>
    <cellStyle name="Énfasis3 - 60%" xfId="14" xr:uid="{00000000-0005-0000-0000-00000B000000}"/>
    <cellStyle name="Énfasis4 - 20%" xfId="15" xr:uid="{00000000-0005-0000-0000-00000C000000}"/>
    <cellStyle name="Énfasis4 - 40%" xfId="16" xr:uid="{00000000-0005-0000-0000-00000D000000}"/>
    <cellStyle name="Énfasis4 - 60%" xfId="17" xr:uid="{00000000-0005-0000-0000-00000E000000}"/>
    <cellStyle name="Énfasis5 - 20%" xfId="18" xr:uid="{00000000-0005-0000-0000-00000F000000}"/>
    <cellStyle name="Énfasis5 - 40%" xfId="19" xr:uid="{00000000-0005-0000-0000-000010000000}"/>
    <cellStyle name="Énfasis5 - 60%" xfId="20" xr:uid="{00000000-0005-0000-0000-000011000000}"/>
    <cellStyle name="Énfasis6 - 20%" xfId="21" xr:uid="{00000000-0005-0000-0000-000012000000}"/>
    <cellStyle name="Énfasis6 - 40%" xfId="22" xr:uid="{00000000-0005-0000-0000-000013000000}"/>
    <cellStyle name="Énfasis6 - 60%" xfId="23" xr:uid="{00000000-0005-0000-0000-000014000000}"/>
    <cellStyle name="Euro" xfId="24" xr:uid="{00000000-0005-0000-0000-000015000000}"/>
    <cellStyle name="Hipervínculo 2" xfId="25" xr:uid="{00000000-0005-0000-0000-000016000000}"/>
    <cellStyle name="Millares" xfId="1" builtinId="3"/>
    <cellStyle name="Millares 10" xfId="26" xr:uid="{00000000-0005-0000-0000-000018000000}"/>
    <cellStyle name="Millares 10 2" xfId="27" xr:uid="{00000000-0005-0000-0000-000019000000}"/>
    <cellStyle name="Millares 11" xfId="28" xr:uid="{00000000-0005-0000-0000-00001A000000}"/>
    <cellStyle name="Millares 12" xfId="29" xr:uid="{00000000-0005-0000-0000-00001B000000}"/>
    <cellStyle name="Millares 13" xfId="30" xr:uid="{00000000-0005-0000-0000-00001C000000}"/>
    <cellStyle name="Millares 14" xfId="31" xr:uid="{00000000-0005-0000-0000-00001D000000}"/>
    <cellStyle name="Millares 15" xfId="32" xr:uid="{00000000-0005-0000-0000-00001E000000}"/>
    <cellStyle name="Millares 16" xfId="33" xr:uid="{00000000-0005-0000-0000-00001F000000}"/>
    <cellStyle name="Millares 17" xfId="34" xr:uid="{00000000-0005-0000-0000-000020000000}"/>
    <cellStyle name="Millares 18" xfId="35" xr:uid="{00000000-0005-0000-0000-000021000000}"/>
    <cellStyle name="Millares 18 2" xfId="36" xr:uid="{00000000-0005-0000-0000-000022000000}"/>
    <cellStyle name="Millares 18 3" xfId="37" xr:uid="{00000000-0005-0000-0000-000023000000}"/>
    <cellStyle name="Millares 19" xfId="38" xr:uid="{00000000-0005-0000-0000-000024000000}"/>
    <cellStyle name="Millares 2" xfId="39" xr:uid="{00000000-0005-0000-0000-000025000000}"/>
    <cellStyle name="Millares 2 2" xfId="40" xr:uid="{00000000-0005-0000-0000-000026000000}"/>
    <cellStyle name="Millares 2 3" xfId="41" xr:uid="{00000000-0005-0000-0000-000027000000}"/>
    <cellStyle name="Millares 2 4" xfId="42" xr:uid="{00000000-0005-0000-0000-000028000000}"/>
    <cellStyle name="Millares 20" xfId="43" xr:uid="{00000000-0005-0000-0000-000029000000}"/>
    <cellStyle name="Millares 21" xfId="44" xr:uid="{00000000-0005-0000-0000-00002A000000}"/>
    <cellStyle name="Millares 22" xfId="45" xr:uid="{00000000-0005-0000-0000-00002B000000}"/>
    <cellStyle name="Millares 23" xfId="46" xr:uid="{00000000-0005-0000-0000-00002C000000}"/>
    <cellStyle name="Millares 24" xfId="47" xr:uid="{00000000-0005-0000-0000-00002D000000}"/>
    <cellStyle name="Millares 25" xfId="48" xr:uid="{00000000-0005-0000-0000-00002E000000}"/>
    <cellStyle name="Millares 26" xfId="49" xr:uid="{00000000-0005-0000-0000-00002F000000}"/>
    <cellStyle name="Millares 27" xfId="50" xr:uid="{00000000-0005-0000-0000-000030000000}"/>
    <cellStyle name="Millares 28" xfId="51" xr:uid="{00000000-0005-0000-0000-000031000000}"/>
    <cellStyle name="Millares 29" xfId="52" xr:uid="{00000000-0005-0000-0000-000032000000}"/>
    <cellStyle name="Millares 3" xfId="53" xr:uid="{00000000-0005-0000-0000-000033000000}"/>
    <cellStyle name="Millares 3 2" xfId="54" xr:uid="{00000000-0005-0000-0000-000034000000}"/>
    <cellStyle name="Millares 30" xfId="55" xr:uid="{00000000-0005-0000-0000-000035000000}"/>
    <cellStyle name="Millares 31" xfId="56" xr:uid="{00000000-0005-0000-0000-000036000000}"/>
    <cellStyle name="Millares 32" xfId="57" xr:uid="{00000000-0005-0000-0000-000037000000}"/>
    <cellStyle name="Millares 33" xfId="58" xr:uid="{00000000-0005-0000-0000-000038000000}"/>
    <cellStyle name="Millares 34" xfId="59" xr:uid="{00000000-0005-0000-0000-000039000000}"/>
    <cellStyle name="Millares 35" xfId="60" xr:uid="{00000000-0005-0000-0000-00003A000000}"/>
    <cellStyle name="Millares 36" xfId="61" xr:uid="{00000000-0005-0000-0000-00003B000000}"/>
    <cellStyle name="Millares 37" xfId="62" xr:uid="{00000000-0005-0000-0000-00003C000000}"/>
    <cellStyle name="Millares 38" xfId="63" xr:uid="{00000000-0005-0000-0000-00003D000000}"/>
    <cellStyle name="Millares 39" xfId="64" xr:uid="{00000000-0005-0000-0000-00003E000000}"/>
    <cellStyle name="Millares 39 2" xfId="65" xr:uid="{00000000-0005-0000-0000-00003F000000}"/>
    <cellStyle name="Millares 4" xfId="66" xr:uid="{00000000-0005-0000-0000-000040000000}"/>
    <cellStyle name="Millares 40" xfId="67" xr:uid="{00000000-0005-0000-0000-000041000000}"/>
    <cellStyle name="Millares 41" xfId="68" xr:uid="{00000000-0005-0000-0000-000042000000}"/>
    <cellStyle name="Millares 42" xfId="69" xr:uid="{00000000-0005-0000-0000-000043000000}"/>
    <cellStyle name="Millares 43" xfId="70" xr:uid="{00000000-0005-0000-0000-000044000000}"/>
    <cellStyle name="Millares 44" xfId="71" xr:uid="{00000000-0005-0000-0000-000045000000}"/>
    <cellStyle name="Millares 45" xfId="72" xr:uid="{00000000-0005-0000-0000-000046000000}"/>
    <cellStyle name="Millares 46" xfId="73" xr:uid="{00000000-0005-0000-0000-000047000000}"/>
    <cellStyle name="Millares 48" xfId="74" xr:uid="{00000000-0005-0000-0000-000048000000}"/>
    <cellStyle name="Millares 5" xfId="75" xr:uid="{00000000-0005-0000-0000-000049000000}"/>
    <cellStyle name="Millares 6" xfId="76" xr:uid="{00000000-0005-0000-0000-00004A000000}"/>
    <cellStyle name="Millares 7" xfId="77" xr:uid="{00000000-0005-0000-0000-00004B000000}"/>
    <cellStyle name="Millares 8" xfId="78" xr:uid="{00000000-0005-0000-0000-00004C000000}"/>
    <cellStyle name="Millares 9" xfId="79" xr:uid="{00000000-0005-0000-0000-00004D000000}"/>
    <cellStyle name="Normal" xfId="0" builtinId="0"/>
    <cellStyle name="Normal 10" xfId="80" xr:uid="{00000000-0005-0000-0000-00004F000000}"/>
    <cellStyle name="Normal 11" xfId="81" xr:uid="{00000000-0005-0000-0000-000050000000}"/>
    <cellStyle name="Normal 11 2" xfId="82" xr:uid="{00000000-0005-0000-0000-000051000000}"/>
    <cellStyle name="Normal 12" xfId="83" xr:uid="{00000000-0005-0000-0000-000052000000}"/>
    <cellStyle name="Normal 13" xfId="84" xr:uid="{00000000-0005-0000-0000-000053000000}"/>
    <cellStyle name="Normal 14" xfId="85" xr:uid="{00000000-0005-0000-0000-000054000000}"/>
    <cellStyle name="Normal 15" xfId="86" xr:uid="{00000000-0005-0000-0000-000055000000}"/>
    <cellStyle name="Normal 16" xfId="87" xr:uid="{00000000-0005-0000-0000-000056000000}"/>
    <cellStyle name="Normal 17" xfId="88" xr:uid="{00000000-0005-0000-0000-000057000000}"/>
    <cellStyle name="Normal 18" xfId="89" xr:uid="{00000000-0005-0000-0000-000058000000}"/>
    <cellStyle name="Normal 19" xfId="90" xr:uid="{00000000-0005-0000-0000-000059000000}"/>
    <cellStyle name="Normal 2" xfId="2" xr:uid="{00000000-0005-0000-0000-00005A000000}"/>
    <cellStyle name="Normal 2 2" xfId="91" xr:uid="{00000000-0005-0000-0000-00005B000000}"/>
    <cellStyle name="Normal 2 2 2" xfId="92" xr:uid="{00000000-0005-0000-0000-00005C000000}"/>
    <cellStyle name="Normal 2 2 2 2" xfId="93" xr:uid="{00000000-0005-0000-0000-00005D000000}"/>
    <cellStyle name="Normal 2 3" xfId="94" xr:uid="{00000000-0005-0000-0000-00005E000000}"/>
    <cellStyle name="Normal 2 4" xfId="95" xr:uid="{00000000-0005-0000-0000-00005F000000}"/>
    <cellStyle name="Normal 2 5" xfId="96" xr:uid="{00000000-0005-0000-0000-000060000000}"/>
    <cellStyle name="Normal 2 6" xfId="97" xr:uid="{00000000-0005-0000-0000-000061000000}"/>
    <cellStyle name="Normal 2 7" xfId="98" xr:uid="{00000000-0005-0000-0000-000062000000}"/>
    <cellStyle name="Normal 2 8" xfId="99" xr:uid="{00000000-0005-0000-0000-000063000000}"/>
    <cellStyle name="Normal 20" xfId="100" xr:uid="{00000000-0005-0000-0000-000064000000}"/>
    <cellStyle name="Normal 21" xfId="101" xr:uid="{00000000-0005-0000-0000-000065000000}"/>
    <cellStyle name="Normal 22" xfId="102" xr:uid="{00000000-0005-0000-0000-000066000000}"/>
    <cellStyle name="Normal 23" xfId="103" xr:uid="{00000000-0005-0000-0000-000067000000}"/>
    <cellStyle name="Normal 24" xfId="104" xr:uid="{00000000-0005-0000-0000-000068000000}"/>
    <cellStyle name="Normal 25" xfId="105" xr:uid="{00000000-0005-0000-0000-000069000000}"/>
    <cellStyle name="Normal 25 2" xfId="106" xr:uid="{00000000-0005-0000-0000-00006A000000}"/>
    <cellStyle name="Normal 25 3" xfId="107" xr:uid="{00000000-0005-0000-0000-00006B000000}"/>
    <cellStyle name="Normal 26" xfId="108" xr:uid="{00000000-0005-0000-0000-00006C000000}"/>
    <cellStyle name="Normal 27" xfId="109" xr:uid="{00000000-0005-0000-0000-00006D000000}"/>
    <cellStyle name="Normal 28" xfId="110" xr:uid="{00000000-0005-0000-0000-00006E000000}"/>
    <cellStyle name="Normal 29" xfId="111" xr:uid="{00000000-0005-0000-0000-00006F000000}"/>
    <cellStyle name="Normal 3" xfId="112" xr:uid="{00000000-0005-0000-0000-000070000000}"/>
    <cellStyle name="Normal 3 2" xfId="113" xr:uid="{00000000-0005-0000-0000-000071000000}"/>
    <cellStyle name="Normal 3 3" xfId="114" xr:uid="{00000000-0005-0000-0000-000072000000}"/>
    <cellStyle name="Normal 30" xfId="115" xr:uid="{00000000-0005-0000-0000-000073000000}"/>
    <cellStyle name="Normal 31" xfId="116" xr:uid="{00000000-0005-0000-0000-000074000000}"/>
    <cellStyle name="Normal 31 2" xfId="117" xr:uid="{00000000-0005-0000-0000-000075000000}"/>
    <cellStyle name="Normal 31 3" xfId="118" xr:uid="{00000000-0005-0000-0000-000076000000}"/>
    <cellStyle name="Normal 32" xfId="119" xr:uid="{00000000-0005-0000-0000-000077000000}"/>
    <cellStyle name="Normal 33" xfId="120" xr:uid="{00000000-0005-0000-0000-000078000000}"/>
    <cellStyle name="Normal 34" xfId="121" xr:uid="{00000000-0005-0000-0000-000079000000}"/>
    <cellStyle name="Normal 35" xfId="122" xr:uid="{00000000-0005-0000-0000-00007A000000}"/>
    <cellStyle name="Normal 36" xfId="123" xr:uid="{00000000-0005-0000-0000-00007B000000}"/>
    <cellStyle name="Normal 37" xfId="124" xr:uid="{00000000-0005-0000-0000-00007C000000}"/>
    <cellStyle name="Normal 38" xfId="125" xr:uid="{00000000-0005-0000-0000-00007D000000}"/>
    <cellStyle name="Normal 39" xfId="126" xr:uid="{00000000-0005-0000-0000-00007E000000}"/>
    <cellStyle name="Normal 4" xfId="127" xr:uid="{00000000-0005-0000-0000-00007F000000}"/>
    <cellStyle name="Normal 40" xfId="128" xr:uid="{00000000-0005-0000-0000-000080000000}"/>
    <cellStyle name="Normal 41" xfId="129" xr:uid="{00000000-0005-0000-0000-000081000000}"/>
    <cellStyle name="Normal 42" xfId="130" xr:uid="{00000000-0005-0000-0000-000082000000}"/>
    <cellStyle name="Normal 43" xfId="131" xr:uid="{00000000-0005-0000-0000-000083000000}"/>
    <cellStyle name="Normal 44" xfId="132" xr:uid="{00000000-0005-0000-0000-000084000000}"/>
    <cellStyle name="Normal 45" xfId="133" xr:uid="{00000000-0005-0000-0000-000085000000}"/>
    <cellStyle name="Normal 45 2" xfId="134" xr:uid="{00000000-0005-0000-0000-000086000000}"/>
    <cellStyle name="Normal 46" xfId="135" xr:uid="{00000000-0005-0000-0000-000087000000}"/>
    <cellStyle name="Normal 46 2" xfId="136" xr:uid="{00000000-0005-0000-0000-000088000000}"/>
    <cellStyle name="Normal 47" xfId="137" xr:uid="{00000000-0005-0000-0000-000089000000}"/>
    <cellStyle name="Normal 48" xfId="138" xr:uid="{00000000-0005-0000-0000-00008A000000}"/>
    <cellStyle name="Normal 49" xfId="139" xr:uid="{00000000-0005-0000-0000-00008B000000}"/>
    <cellStyle name="Normal 5" xfId="140" xr:uid="{00000000-0005-0000-0000-00008C000000}"/>
    <cellStyle name="Normal 50" xfId="141" xr:uid="{00000000-0005-0000-0000-00008D000000}"/>
    <cellStyle name="Normal 51" xfId="142" xr:uid="{00000000-0005-0000-0000-00008E000000}"/>
    <cellStyle name="Normal 52" xfId="143" xr:uid="{00000000-0005-0000-0000-00008F000000}"/>
    <cellStyle name="Normal 53" xfId="144" xr:uid="{00000000-0005-0000-0000-000090000000}"/>
    <cellStyle name="Normal 54" xfId="145" xr:uid="{00000000-0005-0000-0000-000091000000}"/>
    <cellStyle name="Normal 55" xfId="146" xr:uid="{00000000-0005-0000-0000-000092000000}"/>
    <cellStyle name="Normal 56" xfId="147" xr:uid="{00000000-0005-0000-0000-000093000000}"/>
    <cellStyle name="Normal 6" xfId="148" xr:uid="{00000000-0005-0000-0000-000094000000}"/>
    <cellStyle name="Normal 6 2" xfId="149" xr:uid="{00000000-0005-0000-0000-000095000000}"/>
    <cellStyle name="Normal 7" xfId="150" xr:uid="{00000000-0005-0000-0000-000096000000}"/>
    <cellStyle name="Normal 7 2" xfId="151" xr:uid="{00000000-0005-0000-0000-000097000000}"/>
    <cellStyle name="Normal 8" xfId="152" xr:uid="{00000000-0005-0000-0000-000098000000}"/>
    <cellStyle name="Normal 8 2" xfId="153" xr:uid="{00000000-0005-0000-0000-000099000000}"/>
    <cellStyle name="Normal 8 3" xfId="154" xr:uid="{00000000-0005-0000-0000-00009A000000}"/>
    <cellStyle name="Normal 9" xfId="155" xr:uid="{00000000-0005-0000-0000-00009B000000}"/>
    <cellStyle name="Porcentual 2" xfId="156" xr:uid="{00000000-0005-0000-0000-00009C000000}"/>
    <cellStyle name="Porcentual 3" xfId="157" xr:uid="{00000000-0005-0000-0000-00009D000000}"/>
    <cellStyle name="Título de hoja" xfId="158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831618</xdr:colOff>
      <xdr:row>0</xdr:row>
      <xdr:rowOff>6928</xdr:rowOff>
    </xdr:from>
    <xdr:to>
      <xdr:col>7</xdr:col>
      <xdr:colOff>960524</xdr:colOff>
      <xdr:row>4</xdr:row>
      <xdr:rowOff>114301</xdr:rowOff>
    </xdr:to>
    <xdr:pic>
      <xdr:nvPicPr>
        <xdr:cNvPr id="2" name="WordPictureWatermark2172124" descr="Hoja Membretada_SEFIPLAN_02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861193" y="6928"/>
          <a:ext cx="2110106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</xdr:colOff>
      <xdr:row>0</xdr:row>
      <xdr:rowOff>13854</xdr:rowOff>
    </xdr:from>
    <xdr:to>
      <xdr:col>1</xdr:col>
      <xdr:colOff>746759</xdr:colOff>
      <xdr:row>4</xdr:row>
      <xdr:rowOff>121227</xdr:rowOff>
    </xdr:to>
    <xdr:pic>
      <xdr:nvPicPr>
        <xdr:cNvPr id="3" name="WordPictureWatermark2172124" descr="Hoja Membretada_SEFIPLAN_02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09624" y="13854"/>
          <a:ext cx="670560" cy="83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242"/>
  <sheetViews>
    <sheetView showGridLines="0" tabSelected="1" zoomScale="85" zoomScaleNormal="85" workbookViewId="0">
      <selection activeCell="B6" sqref="B6:H242"/>
    </sheetView>
  </sheetViews>
  <sheetFormatPr baseColWidth="10" defaultColWidth="11" defaultRowHeight="14.25"/>
  <cols>
    <col min="1" max="1" width="9.625" style="76" customWidth="1"/>
    <col min="2" max="2" width="54" style="1" customWidth="1"/>
    <col min="3" max="3" width="15.75" style="2" customWidth="1"/>
    <col min="4" max="7" width="13" style="2" customWidth="1"/>
    <col min="8" max="8" width="13.25" style="2" customWidth="1"/>
    <col min="9" max="10" width="3.75" customWidth="1"/>
  </cols>
  <sheetData>
    <row r="1" spans="1:9">
      <c r="A1" s="60"/>
      <c r="I1" s="2"/>
    </row>
    <row r="2" spans="1:9">
      <c r="A2" s="60"/>
      <c r="I2" s="2"/>
    </row>
    <row r="3" spans="1:9">
      <c r="A3" s="60"/>
      <c r="I3" s="2"/>
    </row>
    <row r="4" spans="1:9">
      <c r="A4" s="60"/>
      <c r="I4" s="2"/>
    </row>
    <row r="5" spans="1:9">
      <c r="A5" s="60"/>
      <c r="I5" s="2"/>
    </row>
    <row r="6" spans="1:9" s="3" customFormat="1" ht="14.25" customHeight="1">
      <c r="A6" s="61"/>
      <c r="B6" s="47" t="s">
        <v>0</v>
      </c>
      <c r="C6" s="48"/>
      <c r="D6" s="48"/>
      <c r="E6" s="48"/>
      <c r="F6" s="48"/>
      <c r="G6" s="48"/>
      <c r="H6" s="49"/>
    </row>
    <row r="7" spans="1:9" s="3" customFormat="1" ht="14.25" customHeight="1">
      <c r="A7" s="61"/>
      <c r="B7" s="50" t="s">
        <v>1</v>
      </c>
      <c r="C7" s="51"/>
      <c r="D7" s="51"/>
      <c r="E7" s="51"/>
      <c r="F7" s="51"/>
      <c r="G7" s="51"/>
      <c r="H7" s="52"/>
    </row>
    <row r="8" spans="1:9" s="3" customFormat="1" ht="14.25" customHeight="1">
      <c r="A8" s="61"/>
      <c r="B8" s="53" t="s">
        <v>2</v>
      </c>
      <c r="C8" s="54"/>
      <c r="D8" s="54"/>
      <c r="E8" s="54"/>
      <c r="F8" s="54"/>
      <c r="G8" s="54"/>
      <c r="H8" s="55"/>
    </row>
    <row r="9" spans="1:9" s="3" customFormat="1" ht="14.25" customHeight="1">
      <c r="A9" s="61"/>
      <c r="B9" s="56" t="s">
        <v>121</v>
      </c>
      <c r="C9" s="54"/>
      <c r="D9" s="54"/>
      <c r="E9" s="54"/>
      <c r="F9" s="54"/>
      <c r="G9" s="54"/>
      <c r="H9" s="55"/>
    </row>
    <row r="10" spans="1:9" s="3" customFormat="1" ht="14.25" customHeight="1">
      <c r="A10" s="61"/>
      <c r="B10" s="57" t="s">
        <v>3</v>
      </c>
      <c r="C10" s="58"/>
      <c r="D10" s="58"/>
      <c r="E10" s="58"/>
      <c r="F10" s="58"/>
      <c r="G10" s="58"/>
      <c r="H10" s="59"/>
    </row>
    <row r="11" spans="1:9" s="3" customFormat="1" ht="21" customHeight="1">
      <c r="A11" s="61"/>
      <c r="B11" s="40" t="s">
        <v>4</v>
      </c>
      <c r="C11" s="42" t="s">
        <v>5</v>
      </c>
      <c r="D11" s="43"/>
      <c r="E11" s="43"/>
      <c r="F11" s="43"/>
      <c r="G11" s="44"/>
      <c r="H11" s="45" t="s">
        <v>6</v>
      </c>
    </row>
    <row r="12" spans="1:9" s="5" customFormat="1" ht="28.5" customHeight="1">
      <c r="A12" s="62"/>
      <c r="B12" s="41"/>
      <c r="C12" s="4" t="s">
        <v>7</v>
      </c>
      <c r="D12" s="4" t="s">
        <v>8</v>
      </c>
      <c r="E12" s="4" t="s">
        <v>9</v>
      </c>
      <c r="F12" s="4" t="s">
        <v>10</v>
      </c>
      <c r="G12" s="4" t="s">
        <v>11</v>
      </c>
      <c r="H12" s="46"/>
    </row>
    <row r="13" spans="1:9" s="5" customFormat="1" ht="15">
      <c r="A13" s="63"/>
      <c r="B13" s="6" t="s">
        <v>12</v>
      </c>
      <c r="C13" s="7">
        <f t="shared" ref="C13:H13" si="0">C14+C109</f>
        <v>34666625856</v>
      </c>
      <c r="D13" s="7">
        <f t="shared" si="0"/>
        <v>1329015111.3899999</v>
      </c>
      <c r="E13" s="7">
        <f t="shared" si="0"/>
        <v>35995640967.390015</v>
      </c>
      <c r="F13" s="7">
        <f t="shared" si="0"/>
        <v>34956356481.590012</v>
      </c>
      <c r="G13" s="7">
        <f t="shared" si="0"/>
        <v>34272065753.580002</v>
      </c>
      <c r="H13" s="8">
        <f t="shared" si="0"/>
        <v>1039284485.8000076</v>
      </c>
    </row>
    <row r="14" spans="1:9" s="13" customFormat="1" ht="15">
      <c r="A14" s="64"/>
      <c r="B14" s="9" t="s">
        <v>13</v>
      </c>
      <c r="C14" s="10">
        <f t="shared" ref="C14:H14" si="1">C15+C102</f>
        <v>29742486510</v>
      </c>
      <c r="D14" s="11">
        <f t="shared" si="1"/>
        <v>949202682.44999981</v>
      </c>
      <c r="E14" s="11">
        <f t="shared" si="1"/>
        <v>30691689192.450012</v>
      </c>
      <c r="F14" s="11">
        <f t="shared" si="1"/>
        <v>29663126708.150013</v>
      </c>
      <c r="G14" s="11">
        <f t="shared" si="1"/>
        <v>28978835980.140003</v>
      </c>
      <c r="H14" s="12">
        <f t="shared" si="1"/>
        <v>1028562484.3000076</v>
      </c>
    </row>
    <row r="15" spans="1:9" s="13" customFormat="1" ht="15">
      <c r="A15" s="64"/>
      <c r="B15" s="14" t="s">
        <v>14</v>
      </c>
      <c r="C15" s="15">
        <f t="shared" ref="C15:H15" si="2">C16+C95</f>
        <v>29731495526</v>
      </c>
      <c r="D15" s="15">
        <f t="shared" si="2"/>
        <v>948675943.47999978</v>
      </c>
      <c r="E15" s="15">
        <f t="shared" si="2"/>
        <v>30680171469.480011</v>
      </c>
      <c r="F15" s="15">
        <f t="shared" si="2"/>
        <v>29651608985.180012</v>
      </c>
      <c r="G15" s="15">
        <f t="shared" si="2"/>
        <v>28967489635.360004</v>
      </c>
      <c r="H15" s="16">
        <f t="shared" si="2"/>
        <v>1028562484.3000076</v>
      </c>
    </row>
    <row r="16" spans="1:9" s="13" customFormat="1" ht="15">
      <c r="A16" s="64"/>
      <c r="B16" s="17" t="s">
        <v>15</v>
      </c>
      <c r="C16" s="18">
        <f t="shared" ref="C16:H16" si="3">C17+C52+C94</f>
        <v>29731495526</v>
      </c>
      <c r="D16" s="18">
        <f t="shared" si="3"/>
        <v>948675943.47999978</v>
      </c>
      <c r="E16" s="18">
        <f t="shared" si="3"/>
        <v>30680171469.480011</v>
      </c>
      <c r="F16" s="18">
        <f t="shared" si="3"/>
        <v>29651608985.180012</v>
      </c>
      <c r="G16" s="18">
        <f t="shared" si="3"/>
        <v>28967489635.360004</v>
      </c>
      <c r="H16" s="19">
        <f t="shared" si="3"/>
        <v>1028562484.3000076</v>
      </c>
    </row>
    <row r="17" spans="1:8" s="13" customFormat="1" ht="15">
      <c r="A17" s="64"/>
      <c r="B17" s="20" t="s">
        <v>16</v>
      </c>
      <c r="C17" s="21">
        <f t="shared" ref="C17:H17" si="4">C18+SUM(C42:C44)</f>
        <v>21853502695</v>
      </c>
      <c r="D17" s="21">
        <f t="shared" si="4"/>
        <v>1136691801.5099998</v>
      </c>
      <c r="E17" s="21">
        <f t="shared" si="4"/>
        <v>22990194496.51001</v>
      </c>
      <c r="F17" s="21">
        <f t="shared" si="4"/>
        <v>21964258419.680008</v>
      </c>
      <c r="G17" s="21">
        <f t="shared" si="4"/>
        <v>21359027495.890003</v>
      </c>
      <c r="H17" s="22">
        <f t="shared" si="4"/>
        <v>1025936076.8300076</v>
      </c>
    </row>
    <row r="18" spans="1:8" s="13" customFormat="1" ht="15">
      <c r="A18" s="64"/>
      <c r="B18" s="23" t="s">
        <v>17</v>
      </c>
      <c r="C18" s="24">
        <f>SUM(C19:C36)+C41</f>
        <v>17958529107</v>
      </c>
      <c r="D18" s="24">
        <f t="shared" ref="D18:H18" si="5">SUM(D19:D36)+D41</f>
        <v>455301867.08999979</v>
      </c>
      <c r="E18" s="24">
        <f t="shared" si="5"/>
        <v>18413830974.090012</v>
      </c>
      <c r="F18" s="24">
        <f t="shared" si="5"/>
        <v>17420072570.380009</v>
      </c>
      <c r="G18" s="24">
        <f t="shared" si="5"/>
        <v>16929894054.030003</v>
      </c>
      <c r="H18" s="25">
        <f t="shared" si="5"/>
        <v>993758403.71000791</v>
      </c>
    </row>
    <row r="19" spans="1:8" s="13" customFormat="1" ht="15">
      <c r="A19" s="65"/>
      <c r="B19" s="26" t="s">
        <v>18</v>
      </c>
      <c r="C19" s="27">
        <v>263961450</v>
      </c>
      <c r="D19" s="27">
        <v>-47875619.899999939</v>
      </c>
      <c r="E19" s="27">
        <v>216085830.0999999</v>
      </c>
      <c r="F19" s="27">
        <v>216085830.0999999</v>
      </c>
      <c r="G19" s="27">
        <v>210985078.57999977</v>
      </c>
      <c r="H19" s="28">
        <f>E19-F19</f>
        <v>0</v>
      </c>
    </row>
    <row r="20" spans="1:8">
      <c r="A20" s="65"/>
      <c r="B20" s="26" t="s">
        <v>19</v>
      </c>
      <c r="C20" s="27">
        <v>187186970</v>
      </c>
      <c r="D20" s="27">
        <v>452056526.09000033</v>
      </c>
      <c r="E20" s="27">
        <v>639243496.08999991</v>
      </c>
      <c r="F20" s="27">
        <v>613631479.26999974</v>
      </c>
      <c r="G20" s="27">
        <v>593473678.15999997</v>
      </c>
      <c r="H20" s="28">
        <f t="shared" ref="H20:H35" si="6">E20-F20</f>
        <v>25612016.820000172</v>
      </c>
    </row>
    <row r="21" spans="1:8">
      <c r="A21" s="65"/>
      <c r="B21" s="26" t="s">
        <v>20</v>
      </c>
      <c r="C21" s="27">
        <v>504521896</v>
      </c>
      <c r="D21" s="27">
        <v>134397602.99999973</v>
      </c>
      <c r="E21" s="27">
        <v>638919499.00000036</v>
      </c>
      <c r="F21" s="27">
        <v>637336854.15000021</v>
      </c>
      <c r="G21" s="27">
        <v>625103439.29999971</v>
      </c>
      <c r="H21" s="28">
        <f t="shared" si="6"/>
        <v>1582644.8500001431</v>
      </c>
    </row>
    <row r="22" spans="1:8">
      <c r="A22" s="65"/>
      <c r="B22" s="26" t="s">
        <v>21</v>
      </c>
      <c r="C22" s="27">
        <v>122761501</v>
      </c>
      <c r="D22" s="27">
        <v>70449749.380000114</v>
      </c>
      <c r="E22" s="27">
        <v>193211250.38000017</v>
      </c>
      <c r="F22" s="27">
        <v>193207958.36000016</v>
      </c>
      <c r="G22" s="27">
        <v>192068340.39000016</v>
      </c>
      <c r="H22" s="28">
        <f t="shared" si="6"/>
        <v>3292.0200000107288</v>
      </c>
    </row>
    <row r="23" spans="1:8">
      <c r="A23" s="65"/>
      <c r="B23" s="26" t="s">
        <v>22</v>
      </c>
      <c r="C23" s="27">
        <v>1900343709</v>
      </c>
      <c r="D23" s="27">
        <v>445606861.84999919</v>
      </c>
      <c r="E23" s="27">
        <v>2345950570.8500042</v>
      </c>
      <c r="F23" s="27">
        <v>2345834673.3600044</v>
      </c>
      <c r="G23" s="27">
        <v>2201227735.9300003</v>
      </c>
      <c r="H23" s="28">
        <f t="shared" si="6"/>
        <v>115897.48999977112</v>
      </c>
    </row>
    <row r="24" spans="1:8">
      <c r="A24" s="65"/>
      <c r="B24" s="26" t="s">
        <v>23</v>
      </c>
      <c r="C24" s="27">
        <v>172432305</v>
      </c>
      <c r="D24" s="27">
        <v>5707871.260000011</v>
      </c>
      <c r="E24" s="27">
        <v>178140176.25999969</v>
      </c>
      <c r="F24" s="27">
        <v>178140176.25999969</v>
      </c>
      <c r="G24" s="27">
        <v>174648554.28999969</v>
      </c>
      <c r="H24" s="28">
        <f t="shared" si="6"/>
        <v>0</v>
      </c>
    </row>
    <row r="25" spans="1:8">
      <c r="A25" s="65"/>
      <c r="B25" s="26" t="s">
        <v>24</v>
      </c>
      <c r="C25" s="27">
        <v>221288236</v>
      </c>
      <c r="D25" s="27">
        <v>823635082.74999988</v>
      </c>
      <c r="E25" s="27">
        <v>1044923318.7499994</v>
      </c>
      <c r="F25" s="27">
        <v>653176297.89999926</v>
      </c>
      <c r="G25" s="27">
        <v>644618274.78999913</v>
      </c>
      <c r="H25" s="28">
        <f t="shared" si="6"/>
        <v>391747020.85000014</v>
      </c>
    </row>
    <row r="26" spans="1:8">
      <c r="A26" s="65"/>
      <c r="B26" s="26" t="s">
        <v>25</v>
      </c>
      <c r="C26" s="27">
        <v>724409897</v>
      </c>
      <c r="D26" s="27">
        <v>76157789.669999927</v>
      </c>
      <c r="E26" s="27">
        <v>800567686.6699996</v>
      </c>
      <c r="F26" s="27">
        <v>800449891.40999961</v>
      </c>
      <c r="G26" s="27">
        <v>795768951.29999948</v>
      </c>
      <c r="H26" s="28">
        <f t="shared" si="6"/>
        <v>117795.25999999046</v>
      </c>
    </row>
    <row r="27" spans="1:8">
      <c r="A27" s="66"/>
      <c r="B27" s="26" t="s">
        <v>26</v>
      </c>
      <c r="C27" s="27">
        <v>256806923</v>
      </c>
      <c r="D27" s="27">
        <v>-45137867.100000106</v>
      </c>
      <c r="E27" s="27">
        <v>211669055.89999989</v>
      </c>
      <c r="F27" s="27">
        <v>205898008.6399999</v>
      </c>
      <c r="G27" s="27">
        <v>201784903.64999989</v>
      </c>
      <c r="H27" s="28">
        <f t="shared" si="6"/>
        <v>5771047.2599999905</v>
      </c>
    </row>
    <row r="28" spans="1:8" s="1" customFormat="1">
      <c r="A28" s="65"/>
      <c r="B28" s="26" t="s">
        <v>27</v>
      </c>
      <c r="C28" s="27">
        <v>133754133</v>
      </c>
      <c r="D28" s="27">
        <v>13283006.559999976</v>
      </c>
      <c r="E28" s="27">
        <v>147037139.56000012</v>
      </c>
      <c r="F28" s="27">
        <v>144622513.94000009</v>
      </c>
      <c r="G28" s="27">
        <v>140844938.30000031</v>
      </c>
      <c r="H28" s="28">
        <f t="shared" si="6"/>
        <v>2414625.6200000346</v>
      </c>
    </row>
    <row r="29" spans="1:8">
      <c r="A29" s="65"/>
      <c r="B29" s="26" t="s">
        <v>28</v>
      </c>
      <c r="C29" s="27">
        <v>861419017</v>
      </c>
      <c r="D29" s="27">
        <v>26738303.990000051</v>
      </c>
      <c r="E29" s="27">
        <v>888157320.99000013</v>
      </c>
      <c r="F29" s="27">
        <v>881010854.2900002</v>
      </c>
      <c r="G29" s="27">
        <v>879665584.89000058</v>
      </c>
      <c r="H29" s="28">
        <f t="shared" si="6"/>
        <v>7146466.6999999285</v>
      </c>
    </row>
    <row r="30" spans="1:8">
      <c r="A30" s="65"/>
      <c r="B30" s="26" t="s">
        <v>29</v>
      </c>
      <c r="C30" s="27">
        <v>382486992</v>
      </c>
      <c r="D30" s="27">
        <v>30897572.350000005</v>
      </c>
      <c r="E30" s="27">
        <v>413384564.34999949</v>
      </c>
      <c r="F30" s="27">
        <v>400144908.64999956</v>
      </c>
      <c r="G30" s="27">
        <v>394279935.60999966</v>
      </c>
      <c r="H30" s="28">
        <f t="shared" si="6"/>
        <v>13239655.699999928</v>
      </c>
    </row>
    <row r="31" spans="1:8">
      <c r="A31" s="65"/>
      <c r="B31" s="26" t="s">
        <v>30</v>
      </c>
      <c r="C31" s="27">
        <v>359104451</v>
      </c>
      <c r="D31" s="27">
        <v>349781915.39999956</v>
      </c>
      <c r="E31" s="27">
        <v>708886366.40000033</v>
      </c>
      <c r="F31" s="27">
        <v>708886366.40000045</v>
      </c>
      <c r="G31" s="27">
        <v>692891910.18000007</v>
      </c>
      <c r="H31" s="28">
        <f t="shared" si="6"/>
        <v>0</v>
      </c>
    </row>
    <row r="32" spans="1:8">
      <c r="A32" s="65"/>
      <c r="B32" s="26" t="s">
        <v>31</v>
      </c>
      <c r="C32" s="27">
        <v>1491129042</v>
      </c>
      <c r="D32" s="27">
        <v>-9792370.220000105</v>
      </c>
      <c r="E32" s="27">
        <v>1481336671.7800014</v>
      </c>
      <c r="F32" s="27">
        <v>1276309649.5600021</v>
      </c>
      <c r="G32" s="27">
        <v>1190423938.3500011</v>
      </c>
      <c r="H32" s="28">
        <f t="shared" si="6"/>
        <v>205027022.21999931</v>
      </c>
    </row>
    <row r="33" spans="1:8">
      <c r="A33" s="67"/>
      <c r="B33" s="26" t="s">
        <v>32</v>
      </c>
      <c r="C33" s="27">
        <v>150124023</v>
      </c>
      <c r="D33" s="27">
        <v>5380622.1100000013</v>
      </c>
      <c r="E33" s="27">
        <v>155504645.1099999</v>
      </c>
      <c r="F33" s="27">
        <v>155504645.1099999</v>
      </c>
      <c r="G33" s="27">
        <v>151356293.95999974</v>
      </c>
      <c r="H33" s="28">
        <f t="shared" si="6"/>
        <v>0</v>
      </c>
    </row>
    <row r="34" spans="1:8">
      <c r="A34" s="67"/>
      <c r="B34" s="26" t="s">
        <v>33</v>
      </c>
      <c r="C34" s="27">
        <v>3903302189</v>
      </c>
      <c r="D34" s="27">
        <v>546366736.79000199</v>
      </c>
      <c r="E34" s="27">
        <v>4449668925.7900076</v>
      </c>
      <c r="F34" s="27">
        <v>4246548793.289999</v>
      </c>
      <c r="G34" s="27">
        <v>4084607356.8699994</v>
      </c>
      <c r="H34" s="28">
        <f t="shared" si="6"/>
        <v>203120132.50000858</v>
      </c>
    </row>
    <row r="35" spans="1:8">
      <c r="A35" s="67"/>
      <c r="B35" s="26" t="s">
        <v>34</v>
      </c>
      <c r="C35" s="27">
        <v>841955461</v>
      </c>
      <c r="D35" s="27">
        <v>-137988931.82000032</v>
      </c>
      <c r="E35" s="27">
        <v>703966529.18000257</v>
      </c>
      <c r="F35" s="27">
        <v>703966529.18000257</v>
      </c>
      <c r="G35" s="27">
        <v>696965799.73000312</v>
      </c>
      <c r="H35" s="28">
        <f t="shared" si="6"/>
        <v>0</v>
      </c>
    </row>
    <row r="36" spans="1:8" s="13" customFormat="1" ht="15">
      <c r="A36" s="64"/>
      <c r="B36" s="26" t="s">
        <v>35</v>
      </c>
      <c r="C36" s="24">
        <f>SUM(C37:C40)</f>
        <v>2509185614</v>
      </c>
      <c r="D36" s="24">
        <f t="shared" ref="D36:H36" si="7">SUM(D37:D40)</f>
        <v>-1550795503.45</v>
      </c>
      <c r="E36" s="24">
        <f t="shared" si="7"/>
        <v>958390110.54999995</v>
      </c>
      <c r="F36" s="24">
        <f t="shared" si="7"/>
        <v>820529324.13</v>
      </c>
      <c r="G36" s="24">
        <f t="shared" si="7"/>
        <v>820391523.37</v>
      </c>
      <c r="H36" s="25">
        <f t="shared" si="7"/>
        <v>137860786.41999993</v>
      </c>
    </row>
    <row r="37" spans="1:8" ht="15">
      <c r="A37" s="68"/>
      <c r="B37" s="29" t="s">
        <v>36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1">
        <f t="shared" ref="H37:H43" si="8">E37-F37</f>
        <v>0</v>
      </c>
    </row>
    <row r="38" spans="1:8" ht="15">
      <c r="A38" s="69"/>
      <c r="B38" s="29" t="s">
        <v>37</v>
      </c>
      <c r="C38" s="30">
        <v>299250000</v>
      </c>
      <c r="D38" s="30">
        <v>-222987507.15000004</v>
      </c>
      <c r="E38" s="30">
        <v>76262492.849999994</v>
      </c>
      <c r="F38" s="30">
        <v>0</v>
      </c>
      <c r="G38" s="30">
        <v>0</v>
      </c>
      <c r="H38" s="31">
        <f t="shared" si="8"/>
        <v>76262492.849999994</v>
      </c>
    </row>
    <row r="39" spans="1:8" ht="15">
      <c r="A39" s="68"/>
      <c r="B39" s="29" t="s">
        <v>38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1">
        <f t="shared" si="8"/>
        <v>0</v>
      </c>
    </row>
    <row r="40" spans="1:8" ht="15">
      <c r="A40" s="69"/>
      <c r="B40" s="29" t="s">
        <v>39</v>
      </c>
      <c r="C40" s="30">
        <v>2209935614</v>
      </c>
      <c r="D40" s="30">
        <v>-1327807996.3</v>
      </c>
      <c r="E40" s="30">
        <v>882127617.69999993</v>
      </c>
      <c r="F40" s="30">
        <v>820529324.13</v>
      </c>
      <c r="G40" s="30">
        <v>820391523.37</v>
      </c>
      <c r="H40" s="31">
        <f t="shared" si="8"/>
        <v>61598293.569999933</v>
      </c>
    </row>
    <row r="41" spans="1:8" ht="15">
      <c r="A41" s="69"/>
      <c r="B41" s="26" t="s">
        <v>40</v>
      </c>
      <c r="C41" s="24">
        <v>2972355298</v>
      </c>
      <c r="D41" s="24">
        <v>-733567481.62</v>
      </c>
      <c r="E41" s="24">
        <v>2238787816.3800001</v>
      </c>
      <c r="F41" s="24">
        <v>2238787816.3800001</v>
      </c>
      <c r="G41" s="24">
        <v>2238787816.3800001</v>
      </c>
      <c r="H41" s="25">
        <f t="shared" si="8"/>
        <v>0</v>
      </c>
    </row>
    <row r="42" spans="1:8">
      <c r="A42" s="64"/>
      <c r="B42" s="23" t="s">
        <v>41</v>
      </c>
      <c r="C42" s="24">
        <v>760863984</v>
      </c>
      <c r="D42" s="24">
        <v>13100000</v>
      </c>
      <c r="E42" s="24">
        <v>773963984</v>
      </c>
      <c r="F42" s="24">
        <v>773963984</v>
      </c>
      <c r="G42" s="24">
        <v>749365174</v>
      </c>
      <c r="H42" s="25">
        <f t="shared" si="8"/>
        <v>0</v>
      </c>
    </row>
    <row r="43" spans="1:8" s="13" customFormat="1" ht="15">
      <c r="A43" s="64"/>
      <c r="B43" s="23" t="s">
        <v>42</v>
      </c>
      <c r="C43" s="24">
        <v>959674402</v>
      </c>
      <c r="D43" s="24">
        <v>198115749</v>
      </c>
      <c r="E43" s="24">
        <v>1157790151</v>
      </c>
      <c r="F43" s="24">
        <v>1146952516</v>
      </c>
      <c r="G43" s="24">
        <v>1131573863.5</v>
      </c>
      <c r="H43" s="25">
        <f t="shared" si="8"/>
        <v>10837635</v>
      </c>
    </row>
    <row r="44" spans="1:8" s="13" customFormat="1" ht="15">
      <c r="A44" s="64"/>
      <c r="B44" s="23" t="s">
        <v>43</v>
      </c>
      <c r="C44" s="24">
        <f>SUM(C45:C51)</f>
        <v>2174435202</v>
      </c>
      <c r="D44" s="24">
        <f t="shared" ref="D44:H44" si="9">SUM(D45:D51)</f>
        <v>470174185.42000002</v>
      </c>
      <c r="E44" s="24">
        <f t="shared" si="9"/>
        <v>2644609387.4200001</v>
      </c>
      <c r="F44" s="24">
        <f t="shared" si="9"/>
        <v>2623269349.3000002</v>
      </c>
      <c r="G44" s="24">
        <f t="shared" si="9"/>
        <v>2548194404.3600006</v>
      </c>
      <c r="H44" s="25">
        <f t="shared" si="9"/>
        <v>21340038.119999595</v>
      </c>
    </row>
    <row r="45" spans="1:8">
      <c r="A45" s="65"/>
      <c r="B45" s="26" t="s">
        <v>44</v>
      </c>
      <c r="C45" s="27">
        <v>187160307</v>
      </c>
      <c r="D45" s="27">
        <v>147848203.69000003</v>
      </c>
      <c r="E45" s="27">
        <v>335008510.69000006</v>
      </c>
      <c r="F45" s="27">
        <v>335008510.69000006</v>
      </c>
      <c r="G45" s="27">
        <v>331165245.69000006</v>
      </c>
      <c r="H45" s="28">
        <f t="shared" ref="H45:H51" si="10">E45-F45</f>
        <v>0</v>
      </c>
    </row>
    <row r="46" spans="1:8">
      <c r="A46" s="65"/>
      <c r="B46" s="26" t="s">
        <v>45</v>
      </c>
      <c r="C46" s="27">
        <v>75842327</v>
      </c>
      <c r="D46" s="27">
        <v>273168.14000000013</v>
      </c>
      <c r="E46" s="27">
        <v>76115495.140000001</v>
      </c>
      <c r="F46" s="27">
        <v>76115495.140000001</v>
      </c>
      <c r="G46" s="27">
        <v>72896625.140000001</v>
      </c>
      <c r="H46" s="28">
        <f t="shared" si="10"/>
        <v>0</v>
      </c>
    </row>
    <row r="47" spans="1:8">
      <c r="A47" s="65"/>
      <c r="B47" s="26" t="s">
        <v>46</v>
      </c>
      <c r="C47" s="27">
        <v>42110135</v>
      </c>
      <c r="D47" s="27">
        <v>4064188.5999999996</v>
      </c>
      <c r="E47" s="27">
        <v>46174323.600000001</v>
      </c>
      <c r="F47" s="27">
        <v>46174323.600000001</v>
      </c>
      <c r="G47" s="27">
        <v>44321601.600000001</v>
      </c>
      <c r="H47" s="28">
        <f t="shared" si="10"/>
        <v>0</v>
      </c>
    </row>
    <row r="48" spans="1:8" ht="25.5">
      <c r="A48" s="65"/>
      <c r="B48" s="26" t="s">
        <v>47</v>
      </c>
      <c r="C48" s="27">
        <v>53738613</v>
      </c>
      <c r="D48" s="27">
        <v>-3134869.78</v>
      </c>
      <c r="E48" s="27">
        <v>50603743.219999999</v>
      </c>
      <c r="F48" s="27">
        <v>48008166.68999999</v>
      </c>
      <c r="G48" s="27">
        <v>48008166.68999999</v>
      </c>
      <c r="H48" s="28">
        <f t="shared" si="10"/>
        <v>2595576.5300000086</v>
      </c>
    </row>
    <row r="49" spans="1:8">
      <c r="A49" s="65"/>
      <c r="B49" s="26" t="s">
        <v>48</v>
      </c>
      <c r="C49" s="27">
        <v>1645583843</v>
      </c>
      <c r="D49" s="27">
        <v>308791250.31000006</v>
      </c>
      <c r="E49" s="27">
        <v>1954375093.3099999</v>
      </c>
      <c r="F49" s="27">
        <v>1939250392.1300004</v>
      </c>
      <c r="G49" s="27">
        <v>1878207183.8900006</v>
      </c>
      <c r="H49" s="28">
        <f t="shared" si="10"/>
        <v>15124701.17999959</v>
      </c>
    </row>
    <row r="50" spans="1:8" ht="25.5">
      <c r="A50" s="70"/>
      <c r="B50" s="26" t="s">
        <v>49</v>
      </c>
      <c r="C50" s="27">
        <v>110000000</v>
      </c>
      <c r="D50" s="27">
        <v>14954982.58</v>
      </c>
      <c r="E50" s="27">
        <v>124954982.58</v>
      </c>
      <c r="F50" s="27">
        <v>124954982.58</v>
      </c>
      <c r="G50" s="27">
        <v>122105958.25999999</v>
      </c>
      <c r="H50" s="28">
        <f t="shared" si="10"/>
        <v>0</v>
      </c>
    </row>
    <row r="51" spans="1:8" ht="30.75" customHeight="1">
      <c r="A51" s="70"/>
      <c r="B51" s="26" t="s">
        <v>50</v>
      </c>
      <c r="C51" s="27">
        <v>59999977</v>
      </c>
      <c r="D51" s="27">
        <v>-2622738.1199999982</v>
      </c>
      <c r="E51" s="27">
        <v>57377238.879999995</v>
      </c>
      <c r="F51" s="27">
        <v>53757478.469999999</v>
      </c>
      <c r="G51" s="27">
        <v>51489623.089999989</v>
      </c>
      <c r="H51" s="28">
        <f t="shared" si="10"/>
        <v>3619760.4099999964</v>
      </c>
    </row>
    <row r="52" spans="1:8" s="13" customFormat="1" ht="30.75" customHeight="1">
      <c r="A52" s="64"/>
      <c r="B52" s="20" t="s">
        <v>51</v>
      </c>
      <c r="C52" s="21">
        <f t="shared" ref="C52:H52" si="11">C53+C82+C72+C74+C85+C78+C90</f>
        <v>7877992831</v>
      </c>
      <c r="D52" s="21">
        <f t="shared" si="11"/>
        <v>-188015858.02999997</v>
      </c>
      <c r="E52" s="21">
        <f t="shared" si="11"/>
        <v>7689976972.9700022</v>
      </c>
      <c r="F52" s="21">
        <f t="shared" si="11"/>
        <v>7687350565.5000029</v>
      </c>
      <c r="G52" s="21">
        <f t="shared" si="11"/>
        <v>7608462139.4700022</v>
      </c>
      <c r="H52" s="22">
        <f t="shared" si="11"/>
        <v>2626407.4700000063</v>
      </c>
    </row>
    <row r="53" spans="1:8" s="13" customFormat="1" ht="15">
      <c r="A53" s="64"/>
      <c r="B53" s="23" t="s">
        <v>52</v>
      </c>
      <c r="C53" s="24">
        <f t="shared" ref="C53:H53" si="12">SUM(C54:C71)</f>
        <v>3273942983</v>
      </c>
      <c r="D53" s="24">
        <f t="shared" si="12"/>
        <v>-225701891.7900002</v>
      </c>
      <c r="E53" s="24">
        <f t="shared" si="12"/>
        <v>3048241091.210001</v>
      </c>
      <c r="F53" s="24">
        <f t="shared" si="12"/>
        <v>3047136507.210001</v>
      </c>
      <c r="G53" s="24">
        <f t="shared" si="12"/>
        <v>3041719015.3300009</v>
      </c>
      <c r="H53" s="25">
        <f t="shared" si="12"/>
        <v>1104584</v>
      </c>
    </row>
    <row r="54" spans="1:8" s="1" customFormat="1">
      <c r="A54" s="65"/>
      <c r="B54" s="26" t="s">
        <v>53</v>
      </c>
      <c r="C54" s="27">
        <v>1169311128</v>
      </c>
      <c r="D54" s="27">
        <v>-688993320.05000019</v>
      </c>
      <c r="E54" s="27">
        <v>480317807.95000011</v>
      </c>
      <c r="F54" s="27">
        <v>480317807.95000011</v>
      </c>
      <c r="G54" s="27">
        <v>480317807.95000011</v>
      </c>
      <c r="H54" s="28">
        <f t="shared" ref="H54:H71" si="13">E54-F54</f>
        <v>0</v>
      </c>
    </row>
    <row r="55" spans="1:8">
      <c r="A55" s="65"/>
      <c r="B55" s="26" t="s">
        <v>54</v>
      </c>
      <c r="C55" s="27">
        <v>532144827</v>
      </c>
      <c r="D55" s="27">
        <v>112656436.02</v>
      </c>
      <c r="E55" s="27">
        <v>644801263.0200001</v>
      </c>
      <c r="F55" s="27">
        <v>644801263.0200001</v>
      </c>
      <c r="G55" s="27">
        <v>644801263.0200001</v>
      </c>
      <c r="H55" s="28">
        <f t="shared" si="13"/>
        <v>0</v>
      </c>
    </row>
    <row r="56" spans="1:8" s="13" customFormat="1" ht="15">
      <c r="A56" s="65"/>
      <c r="B56" s="26" t="s">
        <v>55</v>
      </c>
      <c r="C56" s="27">
        <v>57885473</v>
      </c>
      <c r="D56" s="27">
        <v>-6852519.9800000004</v>
      </c>
      <c r="E56" s="27">
        <v>51032953.019999996</v>
      </c>
      <c r="F56" s="27">
        <v>51032953.019999996</v>
      </c>
      <c r="G56" s="27">
        <v>49611618.019999996</v>
      </c>
      <c r="H56" s="28">
        <f t="shared" si="13"/>
        <v>0</v>
      </c>
    </row>
    <row r="57" spans="1:8">
      <c r="A57" s="65"/>
      <c r="B57" s="26" t="s">
        <v>56</v>
      </c>
      <c r="C57" s="27">
        <v>216669580</v>
      </c>
      <c r="D57" s="27">
        <v>52123767.210000001</v>
      </c>
      <c r="E57" s="27">
        <v>268793347.21000004</v>
      </c>
      <c r="F57" s="27">
        <v>268793347.21000004</v>
      </c>
      <c r="G57" s="27">
        <v>268793347.21000004</v>
      </c>
      <c r="H57" s="28">
        <f t="shared" si="13"/>
        <v>0</v>
      </c>
    </row>
    <row r="58" spans="1:8">
      <c r="A58" s="65"/>
      <c r="B58" s="26" t="s">
        <v>57</v>
      </c>
      <c r="C58" s="27">
        <v>239786964</v>
      </c>
      <c r="D58" s="27">
        <v>-5947216</v>
      </c>
      <c r="E58" s="27">
        <v>233839748</v>
      </c>
      <c r="F58" s="27">
        <v>233839748</v>
      </c>
      <c r="G58" s="27">
        <v>233839748</v>
      </c>
      <c r="H58" s="28">
        <f t="shared" si="13"/>
        <v>0</v>
      </c>
    </row>
    <row r="59" spans="1:8" s="13" customFormat="1" ht="15">
      <c r="A59" s="65"/>
      <c r="B59" s="26" t="s">
        <v>58</v>
      </c>
      <c r="C59" s="27">
        <v>54962626</v>
      </c>
      <c r="D59" s="27">
        <v>2595129.2000000002</v>
      </c>
      <c r="E59" s="27">
        <v>57557755.200000003</v>
      </c>
      <c r="F59" s="27">
        <v>57557755.200000003</v>
      </c>
      <c r="G59" s="27">
        <v>57557755.200000003</v>
      </c>
      <c r="H59" s="28">
        <f t="shared" si="13"/>
        <v>0</v>
      </c>
    </row>
    <row r="60" spans="1:8">
      <c r="A60" s="65"/>
      <c r="B60" s="26" t="s">
        <v>59</v>
      </c>
      <c r="C60" s="27">
        <v>58797621</v>
      </c>
      <c r="D60" s="27">
        <v>-521078.82000000041</v>
      </c>
      <c r="E60" s="27">
        <v>58276542.180000037</v>
      </c>
      <c r="F60" s="27">
        <v>58276542.180000037</v>
      </c>
      <c r="G60" s="27">
        <v>57973697.75000003</v>
      </c>
      <c r="H60" s="28">
        <f t="shared" si="13"/>
        <v>0</v>
      </c>
    </row>
    <row r="61" spans="1:8">
      <c r="A61" s="65"/>
      <c r="B61" s="26" t="s">
        <v>60</v>
      </c>
      <c r="C61" s="27">
        <v>51366554</v>
      </c>
      <c r="D61" s="27">
        <v>-3064.9600000000646</v>
      </c>
      <c r="E61" s="27">
        <v>51363489.039999999</v>
      </c>
      <c r="F61" s="27">
        <v>51363489.039999999</v>
      </c>
      <c r="G61" s="27">
        <v>51363489.039999999</v>
      </c>
      <c r="H61" s="28">
        <f t="shared" si="13"/>
        <v>0</v>
      </c>
    </row>
    <row r="62" spans="1:8">
      <c r="A62" s="65"/>
      <c r="B62" s="26" t="s">
        <v>61</v>
      </c>
      <c r="C62" s="27">
        <v>62790208</v>
      </c>
      <c r="D62" s="27">
        <v>6777836</v>
      </c>
      <c r="E62" s="27">
        <v>69568043.999999985</v>
      </c>
      <c r="F62" s="27">
        <v>69568043.999999985</v>
      </c>
      <c r="G62" s="27">
        <v>69568043.999999985</v>
      </c>
      <c r="H62" s="28">
        <f t="shared" si="13"/>
        <v>0</v>
      </c>
    </row>
    <row r="63" spans="1:8">
      <c r="A63" s="66"/>
      <c r="B63" s="26" t="s">
        <v>62</v>
      </c>
      <c r="C63" s="27">
        <v>27408826</v>
      </c>
      <c r="D63" s="27">
        <v>3594810.9999999991</v>
      </c>
      <c r="E63" s="27">
        <v>31003637</v>
      </c>
      <c r="F63" s="27">
        <v>31003637</v>
      </c>
      <c r="G63" s="27">
        <v>31003637</v>
      </c>
      <c r="H63" s="28">
        <f t="shared" si="13"/>
        <v>0</v>
      </c>
    </row>
    <row r="64" spans="1:8">
      <c r="A64" s="65"/>
      <c r="B64" s="26" t="s">
        <v>63</v>
      </c>
      <c r="C64" s="27">
        <v>80411351</v>
      </c>
      <c r="D64" s="27">
        <v>1159787.5199999991</v>
      </c>
      <c r="E64" s="27">
        <v>81571138.519999996</v>
      </c>
      <c r="F64" s="27">
        <v>81571138.519999996</v>
      </c>
      <c r="G64" s="27">
        <v>81571138.519999996</v>
      </c>
      <c r="H64" s="28">
        <f t="shared" si="13"/>
        <v>0</v>
      </c>
    </row>
    <row r="65" spans="1:8">
      <c r="A65" s="65"/>
      <c r="B65" s="26" t="s">
        <v>64</v>
      </c>
      <c r="C65" s="27">
        <v>154880241</v>
      </c>
      <c r="D65" s="27">
        <v>46257303.390000008</v>
      </c>
      <c r="E65" s="27">
        <v>201137544.3899999</v>
      </c>
      <c r="F65" s="27">
        <v>201137544.3899999</v>
      </c>
      <c r="G65" s="27">
        <v>199985904.83999985</v>
      </c>
      <c r="H65" s="28">
        <f t="shared" si="13"/>
        <v>0</v>
      </c>
    </row>
    <row r="66" spans="1:8">
      <c r="A66" s="67"/>
      <c r="B66" s="26" t="s">
        <v>65</v>
      </c>
      <c r="C66" s="27">
        <v>30340120</v>
      </c>
      <c r="D66" s="27">
        <v>17112689.210000001</v>
      </c>
      <c r="E66" s="27">
        <v>47452809.210000001</v>
      </c>
      <c r="F66" s="27">
        <v>47452809.210000001</v>
      </c>
      <c r="G66" s="27">
        <v>47452809.210000001</v>
      </c>
      <c r="H66" s="28">
        <f t="shared" si="13"/>
        <v>0</v>
      </c>
    </row>
    <row r="67" spans="1:8">
      <c r="A67" s="65"/>
      <c r="B67" s="32" t="s">
        <v>66</v>
      </c>
      <c r="C67" s="27">
        <v>23386092</v>
      </c>
      <c r="D67" s="27">
        <v>7.2759576141834259E-12</v>
      </c>
      <c r="E67" s="27">
        <v>23386091.999999996</v>
      </c>
      <c r="F67" s="27">
        <v>23386091.999999996</v>
      </c>
      <c r="G67" s="27">
        <v>23386091.999999996</v>
      </c>
      <c r="H67" s="28">
        <f t="shared" si="13"/>
        <v>0</v>
      </c>
    </row>
    <row r="68" spans="1:8">
      <c r="A68" s="65"/>
      <c r="B68" s="26" t="s">
        <v>67</v>
      </c>
      <c r="C68" s="27">
        <v>17070401</v>
      </c>
      <c r="D68" s="27">
        <v>3141938.0000000005</v>
      </c>
      <c r="E68" s="27">
        <v>20212338.999999996</v>
      </c>
      <c r="F68" s="27">
        <v>19349989.999999996</v>
      </c>
      <c r="G68" s="27">
        <v>19349989.999999996</v>
      </c>
      <c r="H68" s="28">
        <f t="shared" si="13"/>
        <v>862349</v>
      </c>
    </row>
    <row r="69" spans="1:8">
      <c r="A69" s="67"/>
      <c r="B69" s="26" t="s">
        <v>68</v>
      </c>
      <c r="C69" s="27">
        <v>12713562</v>
      </c>
      <c r="D69" s="27">
        <v>300821.27999999997</v>
      </c>
      <c r="E69" s="27">
        <v>13014383.280000001</v>
      </c>
      <c r="F69" s="27">
        <v>13014383.280000001</v>
      </c>
      <c r="G69" s="27">
        <v>13014383.280000001</v>
      </c>
      <c r="H69" s="28">
        <f t="shared" si="13"/>
        <v>0</v>
      </c>
    </row>
    <row r="70" spans="1:8">
      <c r="A70" s="67"/>
      <c r="B70" s="32" t="s">
        <v>69</v>
      </c>
      <c r="C70" s="27">
        <v>7238366</v>
      </c>
      <c r="D70" s="27">
        <v>471494.00000000006</v>
      </c>
      <c r="E70" s="27">
        <v>7709860.0000000009</v>
      </c>
      <c r="F70" s="27">
        <v>7467625.0000000009</v>
      </c>
      <c r="G70" s="27">
        <v>7467625.0000000009</v>
      </c>
      <c r="H70" s="28">
        <f t="shared" si="13"/>
        <v>242235</v>
      </c>
    </row>
    <row r="71" spans="1:8">
      <c r="A71" s="67"/>
      <c r="B71" s="32" t="s">
        <v>70</v>
      </c>
      <c r="C71" s="27">
        <v>476779043</v>
      </c>
      <c r="D71" s="27">
        <v>230423295.19000006</v>
      </c>
      <c r="E71" s="27">
        <v>707202338.1900003</v>
      </c>
      <c r="F71" s="27">
        <v>707202338.1900003</v>
      </c>
      <c r="G71" s="27">
        <v>704660665.2900002</v>
      </c>
      <c r="H71" s="28">
        <f t="shared" si="13"/>
        <v>0</v>
      </c>
    </row>
    <row r="72" spans="1:8">
      <c r="A72" s="64"/>
      <c r="B72" s="23" t="s">
        <v>71</v>
      </c>
      <c r="C72" s="24">
        <f t="shared" ref="C72:H72" si="14">SUM(C73:C73)</f>
        <v>1866623397</v>
      </c>
      <c r="D72" s="24">
        <f t="shared" si="14"/>
        <v>193875215.67000028</v>
      </c>
      <c r="E72" s="24">
        <f t="shared" si="14"/>
        <v>2060498612.6700006</v>
      </c>
      <c r="F72" s="24">
        <f t="shared" si="14"/>
        <v>2060498612.6700006</v>
      </c>
      <c r="G72" s="24">
        <f t="shared" si="14"/>
        <v>2022656448.670001</v>
      </c>
      <c r="H72" s="25">
        <f t="shared" si="14"/>
        <v>0</v>
      </c>
    </row>
    <row r="73" spans="1:8" s="1" customFormat="1">
      <c r="A73" s="65"/>
      <c r="B73" s="26" t="s">
        <v>72</v>
      </c>
      <c r="C73" s="27">
        <v>1866623397</v>
      </c>
      <c r="D73" s="27">
        <v>193875215.67000028</v>
      </c>
      <c r="E73" s="27">
        <v>2060498612.6700006</v>
      </c>
      <c r="F73" s="27">
        <v>2060498612.6700006</v>
      </c>
      <c r="G73" s="27">
        <v>2022656448.670001</v>
      </c>
      <c r="H73" s="28">
        <f t="shared" ref="H73" si="15">E73-F73</f>
        <v>0</v>
      </c>
    </row>
    <row r="74" spans="1:8">
      <c r="A74" s="64"/>
      <c r="B74" s="23" t="s">
        <v>73</v>
      </c>
      <c r="C74" s="24">
        <f t="shared" ref="C74:H74" si="16">SUM(C75:C77)</f>
        <v>253175532</v>
      </c>
      <c r="D74" s="24">
        <f t="shared" si="16"/>
        <v>-30556236.640000008</v>
      </c>
      <c r="E74" s="24">
        <f t="shared" si="16"/>
        <v>222619295.36000001</v>
      </c>
      <c r="F74" s="24">
        <f t="shared" si="16"/>
        <v>221097471.88999999</v>
      </c>
      <c r="G74" s="24">
        <f t="shared" si="16"/>
        <v>216580005.54999995</v>
      </c>
      <c r="H74" s="25">
        <f t="shared" si="16"/>
        <v>1521823.4700000063</v>
      </c>
    </row>
    <row r="75" spans="1:8">
      <c r="A75" s="65"/>
      <c r="B75" s="26" t="s">
        <v>74</v>
      </c>
      <c r="C75" s="27">
        <v>109983489</v>
      </c>
      <c r="D75" s="27">
        <v>-1514583.8300000022</v>
      </c>
      <c r="E75" s="27">
        <v>108468905.16999999</v>
      </c>
      <c r="F75" s="27">
        <v>108468905.16999999</v>
      </c>
      <c r="G75" s="27">
        <v>105638775.54999998</v>
      </c>
      <c r="H75" s="28">
        <f t="shared" ref="H75:H77" si="17">E75-F75</f>
        <v>0</v>
      </c>
    </row>
    <row r="76" spans="1:8">
      <c r="A76" s="65"/>
      <c r="B76" s="33" t="s">
        <v>75</v>
      </c>
      <c r="C76" s="27">
        <v>39136161</v>
      </c>
      <c r="D76" s="27">
        <v>530168.05999999994</v>
      </c>
      <c r="E76" s="27">
        <v>39666329.060000002</v>
      </c>
      <c r="F76" s="27">
        <v>39654825.039999999</v>
      </c>
      <c r="G76" s="27">
        <v>38442198.989999995</v>
      </c>
      <c r="H76" s="28">
        <f t="shared" si="17"/>
        <v>11504.020000003278</v>
      </c>
    </row>
    <row r="77" spans="1:8">
      <c r="A77" s="65"/>
      <c r="B77" s="33" t="s">
        <v>76</v>
      </c>
      <c r="C77" s="27">
        <v>104055882</v>
      </c>
      <c r="D77" s="27">
        <v>-29571820.870000005</v>
      </c>
      <c r="E77" s="27">
        <v>74484061.13000001</v>
      </c>
      <c r="F77" s="27">
        <v>72973741.680000007</v>
      </c>
      <c r="G77" s="27">
        <v>72499031.010000005</v>
      </c>
      <c r="H77" s="28">
        <f t="shared" si="17"/>
        <v>1510319.450000003</v>
      </c>
    </row>
    <row r="78" spans="1:8">
      <c r="A78" s="64"/>
      <c r="B78" s="23" t="s">
        <v>77</v>
      </c>
      <c r="C78" s="24">
        <f t="shared" ref="C78:H78" si="18">SUM(C79:C81)</f>
        <v>858273991</v>
      </c>
      <c r="D78" s="24">
        <f t="shared" si="18"/>
        <v>-131920399.19000003</v>
      </c>
      <c r="E78" s="24">
        <f t="shared" si="18"/>
        <v>726353591.81000006</v>
      </c>
      <c r="F78" s="24">
        <f t="shared" si="18"/>
        <v>726353591.81000006</v>
      </c>
      <c r="G78" s="24">
        <f t="shared" si="18"/>
        <v>716362297.50999987</v>
      </c>
      <c r="H78" s="25">
        <f t="shared" si="18"/>
        <v>0</v>
      </c>
    </row>
    <row r="79" spans="1:8">
      <c r="A79" s="71"/>
      <c r="B79" s="32" t="s">
        <v>78</v>
      </c>
      <c r="C79" s="27">
        <v>14705536</v>
      </c>
      <c r="D79" s="27">
        <v>45943022.600000001</v>
      </c>
      <c r="E79" s="27">
        <v>60648558.600000001</v>
      </c>
      <c r="F79" s="27">
        <v>60648558.600000001</v>
      </c>
      <c r="G79" s="27">
        <v>52850527.000000007</v>
      </c>
      <c r="H79" s="28">
        <f t="shared" ref="H79:H81" si="19">E79-F79</f>
        <v>0</v>
      </c>
    </row>
    <row r="80" spans="1:8">
      <c r="A80" s="72"/>
      <c r="B80" s="26" t="s">
        <v>79</v>
      </c>
      <c r="C80" s="27">
        <v>752866213</v>
      </c>
      <c r="D80" s="27">
        <v>-168028183.53000003</v>
      </c>
      <c r="E80" s="27">
        <v>584838029.47000003</v>
      </c>
      <c r="F80" s="27">
        <v>584838029.47000003</v>
      </c>
      <c r="G80" s="27">
        <v>584375949.39999986</v>
      </c>
      <c r="H80" s="28">
        <f t="shared" si="19"/>
        <v>0</v>
      </c>
    </row>
    <row r="81" spans="1:8">
      <c r="A81" s="73"/>
      <c r="B81" s="26" t="s">
        <v>80</v>
      </c>
      <c r="C81" s="27">
        <v>90702242</v>
      </c>
      <c r="D81" s="27">
        <v>-9835238.2599999961</v>
      </c>
      <c r="E81" s="27">
        <v>80867003.739999995</v>
      </c>
      <c r="F81" s="27">
        <v>80867003.739999995</v>
      </c>
      <c r="G81" s="27">
        <v>79135821.109999999</v>
      </c>
      <c r="H81" s="28">
        <f t="shared" si="19"/>
        <v>0</v>
      </c>
    </row>
    <row r="82" spans="1:8">
      <c r="A82" s="64"/>
      <c r="B82" s="23" t="s">
        <v>81</v>
      </c>
      <c r="C82" s="24">
        <f>SUM(C83:C84)</f>
        <v>435770201</v>
      </c>
      <c r="D82" s="24">
        <f t="shared" ref="D82:H82" si="20">SUM(D83:D84)</f>
        <v>-72115987.219999999</v>
      </c>
      <c r="E82" s="24">
        <f t="shared" si="20"/>
        <v>363654213.77999997</v>
      </c>
      <c r="F82" s="24">
        <f t="shared" si="20"/>
        <v>363654213.77999997</v>
      </c>
      <c r="G82" s="24">
        <f t="shared" si="20"/>
        <v>363654213.77999997</v>
      </c>
      <c r="H82" s="25">
        <f t="shared" si="20"/>
        <v>0</v>
      </c>
    </row>
    <row r="83" spans="1:8">
      <c r="A83" s="65"/>
      <c r="B83" s="26" t="s">
        <v>82</v>
      </c>
      <c r="C83" s="27">
        <v>231627267</v>
      </c>
      <c r="D83" s="27">
        <v>20757714.509999994</v>
      </c>
      <c r="E83" s="27">
        <v>252384981.50999999</v>
      </c>
      <c r="F83" s="27">
        <v>252384981.50999999</v>
      </c>
      <c r="G83" s="27">
        <v>252384981.50999999</v>
      </c>
      <c r="H83" s="28">
        <f t="shared" ref="H83:H84" si="21">E83-F83</f>
        <v>0</v>
      </c>
    </row>
    <row r="84" spans="1:8">
      <c r="A84" s="65"/>
      <c r="B84" s="26" t="s">
        <v>83</v>
      </c>
      <c r="C84" s="27">
        <v>204142934</v>
      </c>
      <c r="D84" s="27">
        <v>-92873701.729999989</v>
      </c>
      <c r="E84" s="27">
        <v>111269232.27000001</v>
      </c>
      <c r="F84" s="27">
        <v>111269232.27000001</v>
      </c>
      <c r="G84" s="27">
        <v>111269232.27000001</v>
      </c>
      <c r="H84" s="28">
        <f t="shared" si="21"/>
        <v>0</v>
      </c>
    </row>
    <row r="85" spans="1:8">
      <c r="A85" s="64"/>
      <c r="B85" s="23" t="s">
        <v>84</v>
      </c>
      <c r="C85" s="24">
        <f t="shared" ref="C85:H85" si="22">SUM(C86:C89)</f>
        <v>818376560</v>
      </c>
      <c r="D85" s="24">
        <f t="shared" si="22"/>
        <v>50785578.670000017</v>
      </c>
      <c r="E85" s="24">
        <f t="shared" si="22"/>
        <v>869162138.67000008</v>
      </c>
      <c r="F85" s="24">
        <f t="shared" si="22"/>
        <v>869162138.67000008</v>
      </c>
      <c r="G85" s="24">
        <f t="shared" si="22"/>
        <v>849146798.22000003</v>
      </c>
      <c r="H85" s="25">
        <f t="shared" si="22"/>
        <v>0</v>
      </c>
    </row>
    <row r="86" spans="1:8" ht="25.5">
      <c r="A86" s="65"/>
      <c r="B86" s="26" t="s">
        <v>85</v>
      </c>
      <c r="C86" s="27">
        <v>566932795</v>
      </c>
      <c r="D86" s="27">
        <v>17007606.600000005</v>
      </c>
      <c r="E86" s="27">
        <v>583940401.60000002</v>
      </c>
      <c r="F86" s="27">
        <v>583940401.60000002</v>
      </c>
      <c r="G86" s="27">
        <v>567652166.5</v>
      </c>
      <c r="H86" s="28">
        <f t="shared" ref="H86:H89" si="23">E86-F86</f>
        <v>0</v>
      </c>
    </row>
    <row r="87" spans="1:8" ht="25.5">
      <c r="A87" s="65"/>
      <c r="B87" s="26" t="s">
        <v>86</v>
      </c>
      <c r="C87" s="27">
        <v>37900202</v>
      </c>
      <c r="D87" s="27">
        <v>-588454.31999999948</v>
      </c>
      <c r="E87" s="27">
        <v>37311747.680000015</v>
      </c>
      <c r="F87" s="27">
        <v>37311747.680000015</v>
      </c>
      <c r="G87" s="27">
        <v>37101383.330000013</v>
      </c>
      <c r="H87" s="28">
        <f t="shared" si="23"/>
        <v>0</v>
      </c>
    </row>
    <row r="88" spans="1:8">
      <c r="A88" s="65"/>
      <c r="B88" s="26" t="s">
        <v>87</v>
      </c>
      <c r="C88" s="27">
        <v>31148466</v>
      </c>
      <c r="D88" s="27">
        <v>1284037.9599999997</v>
      </c>
      <c r="E88" s="27">
        <v>32432503.960000008</v>
      </c>
      <c r="F88" s="27">
        <v>32432503.960000008</v>
      </c>
      <c r="G88" s="27">
        <v>31645389.289999999</v>
      </c>
      <c r="H88" s="28">
        <f t="shared" si="23"/>
        <v>0</v>
      </c>
    </row>
    <row r="89" spans="1:8">
      <c r="A89" s="65"/>
      <c r="B89" s="26" t="s">
        <v>88</v>
      </c>
      <c r="C89" s="27">
        <v>182395097</v>
      </c>
      <c r="D89" s="27">
        <v>33082388.430000015</v>
      </c>
      <c r="E89" s="27">
        <v>215477485.42999998</v>
      </c>
      <c r="F89" s="27">
        <v>215477485.42999998</v>
      </c>
      <c r="G89" s="27">
        <v>212747859.09999999</v>
      </c>
      <c r="H89" s="28">
        <f t="shared" si="23"/>
        <v>0</v>
      </c>
    </row>
    <row r="90" spans="1:8">
      <c r="A90" s="64"/>
      <c r="B90" s="23" t="s">
        <v>89</v>
      </c>
      <c r="C90" s="24">
        <f>SUM(C91:C93)</f>
        <v>371830167</v>
      </c>
      <c r="D90" s="24">
        <f t="shared" ref="D90:H90" si="24">SUM(D91:D93)</f>
        <v>27617862.470000003</v>
      </c>
      <c r="E90" s="24">
        <f t="shared" si="24"/>
        <v>399448029.46999997</v>
      </c>
      <c r="F90" s="24">
        <f t="shared" si="24"/>
        <v>399448029.46999997</v>
      </c>
      <c r="G90" s="24">
        <f t="shared" si="24"/>
        <v>398343360.40999997</v>
      </c>
      <c r="H90" s="25">
        <f t="shared" si="24"/>
        <v>0</v>
      </c>
    </row>
    <row r="91" spans="1:8">
      <c r="A91" s="65"/>
      <c r="B91" s="26" t="s">
        <v>90</v>
      </c>
      <c r="C91" s="27">
        <v>25466492</v>
      </c>
      <c r="D91" s="27">
        <v>-666379.21000000089</v>
      </c>
      <c r="E91" s="27">
        <v>24800112.789999999</v>
      </c>
      <c r="F91" s="27">
        <v>24800112.789999999</v>
      </c>
      <c r="G91" s="27">
        <v>24570381.789999999</v>
      </c>
      <c r="H91" s="28">
        <f t="shared" ref="H91:H93" si="25">E91-F91</f>
        <v>0</v>
      </c>
    </row>
    <row r="92" spans="1:8">
      <c r="A92" s="65"/>
      <c r="B92" s="26" t="s">
        <v>91</v>
      </c>
      <c r="C92" s="27">
        <v>285678823</v>
      </c>
      <c r="D92" s="27">
        <v>17319028.449999999</v>
      </c>
      <c r="E92" s="27">
        <v>302997851.44999999</v>
      </c>
      <c r="F92" s="27">
        <v>302997851.44999999</v>
      </c>
      <c r="G92" s="27">
        <v>302997851.44999999</v>
      </c>
      <c r="H92" s="28">
        <f t="shared" si="25"/>
        <v>0</v>
      </c>
    </row>
    <row r="93" spans="1:8">
      <c r="A93" s="74"/>
      <c r="B93" s="26" t="s">
        <v>92</v>
      </c>
      <c r="C93" s="27">
        <v>60684852</v>
      </c>
      <c r="D93" s="27">
        <v>10965213.230000004</v>
      </c>
      <c r="E93" s="27">
        <v>71650065.229999974</v>
      </c>
      <c r="F93" s="27">
        <v>71650065.229999974</v>
      </c>
      <c r="G93" s="27">
        <v>70775127.169999972</v>
      </c>
      <c r="H93" s="28">
        <f t="shared" si="25"/>
        <v>0</v>
      </c>
    </row>
    <row r="94" spans="1:8">
      <c r="A94" s="64"/>
      <c r="B94" s="20" t="s">
        <v>93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2">
        <v>0</v>
      </c>
    </row>
    <row r="95" spans="1:8" s="13" customFormat="1" ht="26.25">
      <c r="A95" s="64"/>
      <c r="B95" s="17" t="s">
        <v>94</v>
      </c>
      <c r="C95" s="18">
        <f>C96+C101</f>
        <v>0</v>
      </c>
      <c r="D95" s="18">
        <f t="shared" ref="D95:H95" si="26">D96+D101</f>
        <v>0</v>
      </c>
      <c r="E95" s="18">
        <f t="shared" si="26"/>
        <v>0</v>
      </c>
      <c r="F95" s="18">
        <f t="shared" si="26"/>
        <v>0</v>
      </c>
      <c r="G95" s="18">
        <f t="shared" si="26"/>
        <v>0</v>
      </c>
      <c r="H95" s="19">
        <f t="shared" si="26"/>
        <v>0</v>
      </c>
    </row>
    <row r="96" spans="1:8" s="13" customFormat="1" ht="26.25">
      <c r="A96" s="64"/>
      <c r="B96" s="20" t="s">
        <v>95</v>
      </c>
      <c r="C96" s="21">
        <f>C97</f>
        <v>0</v>
      </c>
      <c r="D96" s="21">
        <f t="shared" ref="D96:H96" si="27">D97</f>
        <v>0</v>
      </c>
      <c r="E96" s="21">
        <f t="shared" si="27"/>
        <v>0</v>
      </c>
      <c r="F96" s="21">
        <f t="shared" si="27"/>
        <v>0</v>
      </c>
      <c r="G96" s="21">
        <f t="shared" si="27"/>
        <v>0</v>
      </c>
      <c r="H96" s="22">
        <f t="shared" si="27"/>
        <v>0</v>
      </c>
    </row>
    <row r="97" spans="1:8" s="13" customFormat="1" ht="15">
      <c r="A97" s="64"/>
      <c r="B97" s="23" t="s">
        <v>96</v>
      </c>
      <c r="C97" s="24">
        <f t="shared" ref="C97:H97" si="28">SUM(C98:C100)</f>
        <v>0</v>
      </c>
      <c r="D97" s="24">
        <f t="shared" si="28"/>
        <v>0</v>
      </c>
      <c r="E97" s="24">
        <f t="shared" si="28"/>
        <v>0</v>
      </c>
      <c r="F97" s="24">
        <f t="shared" si="28"/>
        <v>0</v>
      </c>
      <c r="G97" s="24">
        <f t="shared" si="28"/>
        <v>0</v>
      </c>
      <c r="H97" s="25">
        <f t="shared" si="28"/>
        <v>0</v>
      </c>
    </row>
    <row r="98" spans="1:8" s="13" customFormat="1" ht="15" hidden="1">
      <c r="A98" s="65"/>
      <c r="B98" s="26"/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28">
        <f t="shared" ref="H98:H100" si="29">E98-F98</f>
        <v>0</v>
      </c>
    </row>
    <row r="99" spans="1:8" s="13" customFormat="1" ht="15" hidden="1">
      <c r="A99" s="71"/>
      <c r="B99" s="26"/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8">
        <f t="shared" si="29"/>
        <v>0</v>
      </c>
    </row>
    <row r="100" spans="1:8" hidden="1">
      <c r="A100" s="65"/>
      <c r="B100" s="26"/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8">
        <f t="shared" si="29"/>
        <v>0</v>
      </c>
    </row>
    <row r="101" spans="1:8" ht="25.5">
      <c r="A101" s="64"/>
      <c r="B101" s="20" t="s">
        <v>97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2">
        <v>0</v>
      </c>
    </row>
    <row r="102" spans="1:8">
      <c r="A102" s="64"/>
      <c r="B102" s="14" t="s">
        <v>98</v>
      </c>
      <c r="C102" s="15">
        <f>C103+C104+C108</f>
        <v>10990984</v>
      </c>
      <c r="D102" s="15">
        <f t="shared" ref="D102:H102" si="30">D104</f>
        <v>526738.9700000002</v>
      </c>
      <c r="E102" s="15">
        <f t="shared" si="30"/>
        <v>11517722.970000004</v>
      </c>
      <c r="F102" s="15">
        <f t="shared" si="30"/>
        <v>11517722.970000004</v>
      </c>
      <c r="G102" s="15">
        <f t="shared" si="30"/>
        <v>11346344.780000005</v>
      </c>
      <c r="H102" s="16">
        <f t="shared" si="30"/>
        <v>0</v>
      </c>
    </row>
    <row r="103" spans="1:8" s="13" customFormat="1" ht="26.25">
      <c r="A103" s="64"/>
      <c r="B103" s="17" t="s">
        <v>99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v>0</v>
      </c>
    </row>
    <row r="104" spans="1:8" s="13" customFormat="1" ht="26.25">
      <c r="A104" s="64"/>
      <c r="B104" s="17" t="s">
        <v>100</v>
      </c>
      <c r="C104" s="18">
        <f>C105</f>
        <v>10990984</v>
      </c>
      <c r="D104" s="18">
        <f t="shared" ref="D104:H105" si="31">D105</f>
        <v>526738.9700000002</v>
      </c>
      <c r="E104" s="18">
        <f t="shared" si="31"/>
        <v>11517722.970000004</v>
      </c>
      <c r="F104" s="18">
        <f t="shared" si="31"/>
        <v>11517722.970000004</v>
      </c>
      <c r="G104" s="18">
        <f t="shared" si="31"/>
        <v>11346344.780000005</v>
      </c>
      <c r="H104" s="19">
        <f t="shared" si="31"/>
        <v>0</v>
      </c>
    </row>
    <row r="105" spans="1:8" s="13" customFormat="1" ht="26.25">
      <c r="A105" s="64"/>
      <c r="B105" s="20" t="s">
        <v>101</v>
      </c>
      <c r="C105" s="21">
        <f>C106</f>
        <v>10990984</v>
      </c>
      <c r="D105" s="21">
        <f t="shared" si="31"/>
        <v>526738.9700000002</v>
      </c>
      <c r="E105" s="21">
        <f t="shared" si="31"/>
        <v>11517722.970000004</v>
      </c>
      <c r="F105" s="21">
        <f t="shared" si="31"/>
        <v>11517722.970000004</v>
      </c>
      <c r="G105" s="21">
        <f t="shared" si="31"/>
        <v>11346344.780000005</v>
      </c>
      <c r="H105" s="22">
        <f t="shared" si="31"/>
        <v>0</v>
      </c>
    </row>
    <row r="106" spans="1:8">
      <c r="A106" s="64"/>
      <c r="B106" s="23" t="s">
        <v>102</v>
      </c>
      <c r="C106" s="24">
        <f t="shared" ref="C106:F106" si="32">C107</f>
        <v>10990984</v>
      </c>
      <c r="D106" s="24">
        <f t="shared" si="32"/>
        <v>526738.9700000002</v>
      </c>
      <c r="E106" s="24">
        <f>E107</f>
        <v>11517722.970000004</v>
      </c>
      <c r="F106" s="24">
        <f t="shared" si="32"/>
        <v>11517722.970000004</v>
      </c>
      <c r="G106" s="24">
        <f>G107</f>
        <v>11346344.780000005</v>
      </c>
      <c r="H106" s="25">
        <f>H107</f>
        <v>0</v>
      </c>
    </row>
    <row r="107" spans="1:8">
      <c r="A107" s="67"/>
      <c r="B107" s="26" t="s">
        <v>103</v>
      </c>
      <c r="C107" s="27">
        <v>10990984</v>
      </c>
      <c r="D107" s="27">
        <v>526738.9700000002</v>
      </c>
      <c r="E107" s="27">
        <v>11517722.970000004</v>
      </c>
      <c r="F107" s="27">
        <v>11517722.970000004</v>
      </c>
      <c r="G107" s="27">
        <v>11346344.780000005</v>
      </c>
      <c r="H107" s="28">
        <f t="shared" ref="H107" si="33">E107-F107</f>
        <v>0</v>
      </c>
    </row>
    <row r="108" spans="1:8" s="13" customFormat="1" ht="26.25">
      <c r="A108" s="64"/>
      <c r="B108" s="17" t="s">
        <v>104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v>0</v>
      </c>
    </row>
    <row r="109" spans="1:8" ht="19.5" customHeight="1">
      <c r="A109" s="64"/>
      <c r="B109" s="9" t="s">
        <v>105</v>
      </c>
      <c r="C109" s="10">
        <f>C110</f>
        <v>4924139346</v>
      </c>
      <c r="D109" s="11">
        <f t="shared" ref="D109:H110" si="34">D110</f>
        <v>379812428.94</v>
      </c>
      <c r="E109" s="11">
        <f t="shared" si="34"/>
        <v>5303951774.9400005</v>
      </c>
      <c r="F109" s="11">
        <f t="shared" si="34"/>
        <v>5293229773.4400005</v>
      </c>
      <c r="G109" s="11">
        <f t="shared" si="34"/>
        <v>5293229773.4400005</v>
      </c>
      <c r="H109" s="12">
        <f t="shared" si="34"/>
        <v>10722001.5</v>
      </c>
    </row>
    <row r="110" spans="1:8">
      <c r="A110" s="64"/>
      <c r="B110" s="14" t="s">
        <v>14</v>
      </c>
      <c r="C110" s="15">
        <f>C111</f>
        <v>4924139346</v>
      </c>
      <c r="D110" s="15">
        <f t="shared" si="34"/>
        <v>379812428.94</v>
      </c>
      <c r="E110" s="15">
        <f t="shared" si="34"/>
        <v>5303951774.9400005</v>
      </c>
      <c r="F110" s="15">
        <f t="shared" si="34"/>
        <v>5293229773.4400005</v>
      </c>
      <c r="G110" s="15">
        <f t="shared" si="34"/>
        <v>5293229773.4400005</v>
      </c>
      <c r="H110" s="16">
        <f t="shared" si="34"/>
        <v>10722001.5</v>
      </c>
    </row>
    <row r="111" spans="1:8">
      <c r="A111" s="64"/>
      <c r="B111" s="17" t="s">
        <v>15</v>
      </c>
      <c r="C111" s="18">
        <f>C112+C125</f>
        <v>4924139346</v>
      </c>
      <c r="D111" s="18">
        <f t="shared" ref="D111:H111" si="35">D112+D125</f>
        <v>379812428.94</v>
      </c>
      <c r="E111" s="18">
        <f t="shared" si="35"/>
        <v>5303951774.9400005</v>
      </c>
      <c r="F111" s="18">
        <f t="shared" si="35"/>
        <v>5293229773.4400005</v>
      </c>
      <c r="G111" s="18">
        <f t="shared" si="35"/>
        <v>5293229773.4400005</v>
      </c>
      <c r="H111" s="19">
        <f t="shared" si="35"/>
        <v>10722001.5</v>
      </c>
    </row>
    <row r="112" spans="1:8">
      <c r="A112" s="64"/>
      <c r="B112" s="20" t="s">
        <v>16</v>
      </c>
      <c r="C112" s="21">
        <f>C113</f>
        <v>4924139346</v>
      </c>
      <c r="D112" s="21">
        <f t="shared" ref="D112:H112" si="36">D113</f>
        <v>379812428.94</v>
      </c>
      <c r="E112" s="21">
        <f t="shared" si="36"/>
        <v>5303951774.9400005</v>
      </c>
      <c r="F112" s="21">
        <f t="shared" si="36"/>
        <v>5293229773.4400005</v>
      </c>
      <c r="G112" s="21">
        <f t="shared" si="36"/>
        <v>5293229773.4400005</v>
      </c>
      <c r="H112" s="22">
        <f t="shared" si="36"/>
        <v>10722001.5</v>
      </c>
    </row>
    <row r="113" spans="1:8">
      <c r="A113" s="64"/>
      <c r="B113" s="23" t="s">
        <v>106</v>
      </c>
      <c r="C113" s="24">
        <f>SUM(C114:C124)</f>
        <v>4924139346</v>
      </c>
      <c r="D113" s="24">
        <f t="shared" ref="D113:H113" si="37">SUM(D114:D124)</f>
        <v>379812428.94</v>
      </c>
      <c r="E113" s="24">
        <f t="shared" si="37"/>
        <v>5303951774.9400005</v>
      </c>
      <c r="F113" s="24">
        <f t="shared" si="37"/>
        <v>5293229773.4400005</v>
      </c>
      <c r="G113" s="24">
        <f t="shared" si="37"/>
        <v>5293229773.4400005</v>
      </c>
      <c r="H113" s="25">
        <f t="shared" si="37"/>
        <v>10722001.5</v>
      </c>
    </row>
    <row r="114" spans="1:8">
      <c r="A114" s="65"/>
      <c r="B114" s="26" t="s">
        <v>107</v>
      </c>
      <c r="C114" s="27">
        <v>347897761</v>
      </c>
      <c r="D114" s="27">
        <v>8036715</v>
      </c>
      <c r="E114" s="27">
        <v>355934476</v>
      </c>
      <c r="F114" s="27">
        <v>355934476</v>
      </c>
      <c r="G114" s="27">
        <v>355934476</v>
      </c>
      <c r="H114" s="28">
        <f t="shared" ref="H114:H124" si="38">E114-F114</f>
        <v>0</v>
      </c>
    </row>
    <row r="115" spans="1:8">
      <c r="A115" s="65"/>
      <c r="B115" s="26" t="s">
        <v>108</v>
      </c>
      <c r="C115" s="27">
        <v>355928439</v>
      </c>
      <c r="D115" s="27">
        <v>37353782</v>
      </c>
      <c r="E115" s="27">
        <v>393282221</v>
      </c>
      <c r="F115" s="27">
        <v>393282221</v>
      </c>
      <c r="G115" s="27">
        <v>393282221</v>
      </c>
      <c r="H115" s="28">
        <f t="shared" si="38"/>
        <v>0</v>
      </c>
    </row>
    <row r="116" spans="1:8">
      <c r="A116" s="65"/>
      <c r="B116" s="26" t="s">
        <v>109</v>
      </c>
      <c r="C116" s="27">
        <v>266665913</v>
      </c>
      <c r="D116" s="27">
        <v>48465379</v>
      </c>
      <c r="E116" s="27">
        <v>315131292</v>
      </c>
      <c r="F116" s="27">
        <v>305063164.5</v>
      </c>
      <c r="G116" s="27">
        <v>305063164.5</v>
      </c>
      <c r="H116" s="28">
        <f t="shared" si="38"/>
        <v>10068127.5</v>
      </c>
    </row>
    <row r="117" spans="1:8">
      <c r="A117" s="65"/>
      <c r="B117" s="26" t="s">
        <v>110</v>
      </c>
      <c r="C117" s="27">
        <v>513649469</v>
      </c>
      <c r="D117" s="27">
        <v>83420781.939999998</v>
      </c>
      <c r="E117" s="27">
        <v>597070250.94000006</v>
      </c>
      <c r="F117" s="27">
        <v>597070250.94000006</v>
      </c>
      <c r="G117" s="27">
        <v>597070250.94000006</v>
      </c>
      <c r="H117" s="28">
        <f t="shared" si="38"/>
        <v>0</v>
      </c>
    </row>
    <row r="118" spans="1:8">
      <c r="A118" s="65"/>
      <c r="B118" s="26" t="s">
        <v>111</v>
      </c>
      <c r="C118" s="27">
        <v>1525900000</v>
      </c>
      <c r="D118" s="27">
        <v>95646760</v>
      </c>
      <c r="E118" s="27">
        <v>1621546760</v>
      </c>
      <c r="F118" s="27">
        <v>1621546760</v>
      </c>
      <c r="G118" s="27">
        <v>1621546760</v>
      </c>
      <c r="H118" s="28">
        <f t="shared" si="38"/>
        <v>0</v>
      </c>
    </row>
    <row r="119" spans="1:8">
      <c r="A119" s="65"/>
      <c r="B119" s="26" t="s">
        <v>112</v>
      </c>
      <c r="C119" s="27">
        <v>219845532</v>
      </c>
      <c r="D119" s="27">
        <v>26147128</v>
      </c>
      <c r="E119" s="27">
        <v>245992660</v>
      </c>
      <c r="F119" s="27">
        <v>245992660</v>
      </c>
      <c r="G119" s="27">
        <v>245992660</v>
      </c>
      <c r="H119" s="28">
        <f t="shared" si="38"/>
        <v>0</v>
      </c>
    </row>
    <row r="120" spans="1:8">
      <c r="A120" s="65"/>
      <c r="B120" s="26" t="s">
        <v>113</v>
      </c>
      <c r="C120" s="27">
        <v>223174011</v>
      </c>
      <c r="D120" s="27">
        <v>4925388</v>
      </c>
      <c r="E120" s="27">
        <v>228099399</v>
      </c>
      <c r="F120" s="27">
        <v>228099399</v>
      </c>
      <c r="G120" s="27">
        <v>228099399</v>
      </c>
      <c r="H120" s="28">
        <f t="shared" si="38"/>
        <v>0</v>
      </c>
    </row>
    <row r="121" spans="1:8">
      <c r="A121" s="65"/>
      <c r="B121" s="26" t="s">
        <v>114</v>
      </c>
      <c r="C121" s="27">
        <v>746131904</v>
      </c>
      <c r="D121" s="27">
        <v>47648708</v>
      </c>
      <c r="E121" s="27">
        <v>793780612</v>
      </c>
      <c r="F121" s="27">
        <v>793126738</v>
      </c>
      <c r="G121" s="27">
        <v>793126738</v>
      </c>
      <c r="H121" s="28">
        <f t="shared" si="38"/>
        <v>653874</v>
      </c>
    </row>
    <row r="122" spans="1:8">
      <c r="A122" s="65"/>
      <c r="B122" s="26" t="s">
        <v>115</v>
      </c>
      <c r="C122" s="27">
        <v>278321418</v>
      </c>
      <c r="D122" s="27">
        <v>12561758</v>
      </c>
      <c r="E122" s="27">
        <v>290883176</v>
      </c>
      <c r="F122" s="27">
        <v>290883176</v>
      </c>
      <c r="G122" s="27">
        <v>290883176</v>
      </c>
      <c r="H122" s="28">
        <f t="shared" si="38"/>
        <v>0</v>
      </c>
    </row>
    <row r="123" spans="1:8">
      <c r="A123" s="65"/>
      <c r="B123" s="26" t="s">
        <v>116</v>
      </c>
      <c r="C123" s="27">
        <v>225114521</v>
      </c>
      <c r="D123" s="27">
        <v>10607621</v>
      </c>
      <c r="E123" s="27">
        <v>235722142</v>
      </c>
      <c r="F123" s="27">
        <v>235722142</v>
      </c>
      <c r="G123" s="27">
        <v>235722142</v>
      </c>
      <c r="H123" s="28">
        <f t="shared" si="38"/>
        <v>0</v>
      </c>
    </row>
    <row r="124" spans="1:8">
      <c r="A124" s="65"/>
      <c r="B124" s="26" t="s">
        <v>117</v>
      </c>
      <c r="C124" s="27">
        <v>221510378</v>
      </c>
      <c r="D124" s="27">
        <v>4998408</v>
      </c>
      <c r="E124" s="27">
        <v>226508786</v>
      </c>
      <c r="F124" s="27">
        <v>226508786</v>
      </c>
      <c r="G124" s="27">
        <v>226508786</v>
      </c>
      <c r="H124" s="28">
        <f t="shared" si="38"/>
        <v>0</v>
      </c>
    </row>
    <row r="125" spans="1:8" ht="25.5">
      <c r="A125" s="64"/>
      <c r="B125" s="20" t="s">
        <v>51</v>
      </c>
      <c r="C125" s="21">
        <f>SUM(C126)</f>
        <v>0</v>
      </c>
      <c r="D125" s="21">
        <f t="shared" ref="D125:H125" si="39">SUM(D126)</f>
        <v>0</v>
      </c>
      <c r="E125" s="21">
        <f t="shared" si="39"/>
        <v>0</v>
      </c>
      <c r="F125" s="21">
        <f t="shared" si="39"/>
        <v>0</v>
      </c>
      <c r="G125" s="21">
        <f t="shared" si="39"/>
        <v>0</v>
      </c>
      <c r="H125" s="22">
        <f t="shared" si="39"/>
        <v>0</v>
      </c>
    </row>
    <row r="126" spans="1:8" ht="19.5" customHeight="1">
      <c r="A126" s="65"/>
      <c r="B126" s="20" t="s">
        <v>118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2">
        <v>0</v>
      </c>
    </row>
    <row r="127" spans="1:8">
      <c r="A127" s="65"/>
      <c r="B127" s="34"/>
      <c r="C127" s="35"/>
      <c r="D127" s="35"/>
      <c r="E127" s="35"/>
      <c r="F127" s="35"/>
      <c r="G127" s="35"/>
      <c r="H127" s="36"/>
    </row>
    <row r="128" spans="1:8" ht="15">
      <c r="A128" s="75"/>
      <c r="B128" s="6" t="s">
        <v>119</v>
      </c>
      <c r="C128" s="7">
        <f t="shared" ref="C128:H128" si="40">C129+C224</f>
        <v>16807174188</v>
      </c>
      <c r="D128" s="7">
        <f t="shared" si="40"/>
        <v>592471929.67999935</v>
      </c>
      <c r="E128" s="7">
        <f t="shared" si="40"/>
        <v>17399646117.679996</v>
      </c>
      <c r="F128" s="7">
        <f t="shared" si="40"/>
        <v>16422694823.579998</v>
      </c>
      <c r="G128" s="7">
        <f t="shared" si="40"/>
        <v>16129532837.330002</v>
      </c>
      <c r="H128" s="8">
        <f t="shared" si="40"/>
        <v>976951294.09999931</v>
      </c>
    </row>
    <row r="129" spans="1:8" ht="16.5" customHeight="1">
      <c r="A129" s="64"/>
      <c r="B129" s="9" t="s">
        <v>13</v>
      </c>
      <c r="C129" s="10">
        <f t="shared" ref="C129:H129" si="41">C130+C217</f>
        <v>13425618413</v>
      </c>
      <c r="D129" s="11">
        <f t="shared" si="41"/>
        <v>740205641.97999942</v>
      </c>
      <c r="E129" s="11">
        <f t="shared" si="41"/>
        <v>14165824054.979998</v>
      </c>
      <c r="F129" s="11">
        <f t="shared" si="41"/>
        <v>13188872760.879999</v>
      </c>
      <c r="G129" s="11">
        <f t="shared" si="41"/>
        <v>12895710774.630001</v>
      </c>
      <c r="H129" s="12">
        <f t="shared" si="41"/>
        <v>976951294.09999931</v>
      </c>
    </row>
    <row r="130" spans="1:8">
      <c r="A130" s="64"/>
      <c r="B130" s="14" t="s">
        <v>14</v>
      </c>
      <c r="C130" s="15">
        <f t="shared" ref="C130:H130" si="42">C131+C210</f>
        <v>13425618413</v>
      </c>
      <c r="D130" s="15">
        <f t="shared" si="42"/>
        <v>740205641.97999942</v>
      </c>
      <c r="E130" s="15">
        <f t="shared" si="42"/>
        <v>14165824054.979998</v>
      </c>
      <c r="F130" s="15">
        <f t="shared" si="42"/>
        <v>13188872760.879999</v>
      </c>
      <c r="G130" s="15">
        <f t="shared" si="42"/>
        <v>12895710774.630001</v>
      </c>
      <c r="H130" s="16">
        <f t="shared" si="42"/>
        <v>976951294.09999931</v>
      </c>
    </row>
    <row r="131" spans="1:8">
      <c r="A131" s="64"/>
      <c r="B131" s="17" t="s">
        <v>15</v>
      </c>
      <c r="C131" s="18">
        <f t="shared" ref="C131:H131" si="43">C132+C167+C209</f>
        <v>13425618413</v>
      </c>
      <c r="D131" s="18">
        <f t="shared" si="43"/>
        <v>740205641.97999942</v>
      </c>
      <c r="E131" s="18">
        <f t="shared" si="43"/>
        <v>14165824054.979998</v>
      </c>
      <c r="F131" s="18">
        <f t="shared" si="43"/>
        <v>13188872760.879999</v>
      </c>
      <c r="G131" s="18">
        <f t="shared" si="43"/>
        <v>12895710774.630001</v>
      </c>
      <c r="H131" s="19">
        <f t="shared" si="43"/>
        <v>976951294.09999931</v>
      </c>
    </row>
    <row r="132" spans="1:8">
      <c r="A132" s="64"/>
      <c r="B132" s="20" t="s">
        <v>16</v>
      </c>
      <c r="C132" s="21">
        <f t="shared" ref="C132:H132" si="44">C133+SUM(C157:C159)</f>
        <v>1862280362</v>
      </c>
      <c r="D132" s="21">
        <f t="shared" si="44"/>
        <v>-881468999.08000028</v>
      </c>
      <c r="E132" s="21">
        <f t="shared" si="44"/>
        <v>980811362.91999984</v>
      </c>
      <c r="F132" s="21">
        <f t="shared" si="44"/>
        <v>975992327.78999972</v>
      </c>
      <c r="G132" s="21">
        <f t="shared" si="44"/>
        <v>682830341.54000044</v>
      </c>
      <c r="H132" s="22">
        <f t="shared" si="44"/>
        <v>4819035.1300001005</v>
      </c>
    </row>
    <row r="133" spans="1:8">
      <c r="A133" s="64"/>
      <c r="B133" s="23" t="s">
        <v>17</v>
      </c>
      <c r="C133" s="24">
        <f>SUM(C134:C151)+C156</f>
        <v>1736065918</v>
      </c>
      <c r="D133" s="24">
        <f>SUM(D134:D151)+D156</f>
        <v>-874197541.12000024</v>
      </c>
      <c r="E133" s="24">
        <f t="shared" ref="E133:H133" si="45">SUM(E134:E151)+E156</f>
        <v>861868376.87999988</v>
      </c>
      <c r="F133" s="24">
        <f t="shared" si="45"/>
        <v>857049341.74999976</v>
      </c>
      <c r="G133" s="24">
        <f t="shared" si="45"/>
        <v>563887355.50000036</v>
      </c>
      <c r="H133" s="25">
        <f t="shared" si="45"/>
        <v>4819035.1300001005</v>
      </c>
    </row>
    <row r="134" spans="1:8">
      <c r="A134" s="65"/>
      <c r="B134" s="26" t="s">
        <v>18</v>
      </c>
      <c r="C134" s="27">
        <v>0</v>
      </c>
      <c r="D134" s="27">
        <v>0</v>
      </c>
      <c r="E134" s="27">
        <v>0</v>
      </c>
      <c r="F134" s="27">
        <v>0</v>
      </c>
      <c r="G134" s="27">
        <v>0</v>
      </c>
      <c r="H134" s="28">
        <f t="shared" ref="H134:H150" si="46">E134-F134</f>
        <v>0</v>
      </c>
    </row>
    <row r="135" spans="1:8">
      <c r="A135" s="65"/>
      <c r="B135" s="26" t="s">
        <v>19</v>
      </c>
      <c r="C135" s="27">
        <v>891171464</v>
      </c>
      <c r="D135" s="27">
        <v>-325568753.36000025</v>
      </c>
      <c r="E135" s="27">
        <v>565602710.63999987</v>
      </c>
      <c r="F135" s="27">
        <v>565540949.85999978</v>
      </c>
      <c r="G135" s="27">
        <v>327059685.9800005</v>
      </c>
      <c r="H135" s="28">
        <f t="shared" si="46"/>
        <v>61760.780000090599</v>
      </c>
    </row>
    <row r="136" spans="1:8">
      <c r="A136" s="65"/>
      <c r="B136" s="26" t="s">
        <v>20</v>
      </c>
      <c r="C136" s="27">
        <v>2288431</v>
      </c>
      <c r="D136" s="27">
        <v>14790696.809999999</v>
      </c>
      <c r="E136" s="27">
        <v>17079127.810000006</v>
      </c>
      <c r="F136" s="27">
        <v>15709008.610000003</v>
      </c>
      <c r="G136" s="27">
        <v>14862208.610000003</v>
      </c>
      <c r="H136" s="28">
        <f t="shared" si="46"/>
        <v>1370119.200000003</v>
      </c>
    </row>
    <row r="137" spans="1:8">
      <c r="A137" s="65"/>
      <c r="B137" s="26" t="s">
        <v>21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8">
        <f t="shared" si="46"/>
        <v>0</v>
      </c>
    </row>
    <row r="138" spans="1:8">
      <c r="A138" s="65"/>
      <c r="B138" s="26" t="s">
        <v>22</v>
      </c>
      <c r="C138" s="27">
        <v>0</v>
      </c>
      <c r="D138" s="27">
        <v>10354678.68</v>
      </c>
      <c r="E138" s="27">
        <v>10354678.68</v>
      </c>
      <c r="F138" s="27">
        <v>10285654.359999999</v>
      </c>
      <c r="G138" s="27">
        <v>10285654.359999999</v>
      </c>
      <c r="H138" s="28">
        <f t="shared" si="46"/>
        <v>69024.320000000298</v>
      </c>
    </row>
    <row r="139" spans="1:8">
      <c r="A139" s="65"/>
      <c r="B139" s="26" t="s">
        <v>23</v>
      </c>
      <c r="C139" s="27">
        <v>0</v>
      </c>
      <c r="D139" s="27">
        <v>15538237.140000001</v>
      </c>
      <c r="E139" s="27">
        <v>15538237.140000001</v>
      </c>
      <c r="F139" s="27">
        <v>15538237.140000001</v>
      </c>
      <c r="G139" s="27">
        <v>6153341.9199999999</v>
      </c>
      <c r="H139" s="28">
        <f t="shared" si="46"/>
        <v>0</v>
      </c>
    </row>
    <row r="140" spans="1:8">
      <c r="A140" s="65"/>
      <c r="B140" s="26" t="s">
        <v>24</v>
      </c>
      <c r="C140" s="27">
        <v>0</v>
      </c>
      <c r="D140" s="27">
        <v>499760.09</v>
      </c>
      <c r="E140" s="27">
        <v>499760.09</v>
      </c>
      <c r="F140" s="27">
        <v>499760.09</v>
      </c>
      <c r="G140" s="27">
        <v>499760.09</v>
      </c>
      <c r="H140" s="28">
        <f t="shared" si="46"/>
        <v>0</v>
      </c>
    </row>
    <row r="141" spans="1:8">
      <c r="A141" s="65"/>
      <c r="B141" s="26" t="s">
        <v>25</v>
      </c>
      <c r="C141" s="27">
        <v>0</v>
      </c>
      <c r="D141" s="27">
        <v>0</v>
      </c>
      <c r="E141" s="27">
        <v>0</v>
      </c>
      <c r="F141" s="27">
        <v>0</v>
      </c>
      <c r="G141" s="27">
        <v>0</v>
      </c>
      <c r="H141" s="28">
        <f t="shared" si="46"/>
        <v>0</v>
      </c>
    </row>
    <row r="142" spans="1:8">
      <c r="A142" s="66"/>
      <c r="B142" s="26" t="s">
        <v>26</v>
      </c>
      <c r="C142" s="27">
        <v>0</v>
      </c>
      <c r="D142" s="27">
        <v>4694508.63</v>
      </c>
      <c r="E142" s="27">
        <v>4694508.63</v>
      </c>
      <c r="F142" s="27">
        <v>4694508.63</v>
      </c>
      <c r="G142" s="27">
        <v>1642453.03</v>
      </c>
      <c r="H142" s="28">
        <f t="shared" si="46"/>
        <v>0</v>
      </c>
    </row>
    <row r="143" spans="1:8">
      <c r="A143" s="65"/>
      <c r="B143" s="26" t="s">
        <v>27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8">
        <f t="shared" si="46"/>
        <v>0</v>
      </c>
    </row>
    <row r="144" spans="1:8">
      <c r="A144" s="65"/>
      <c r="B144" s="26" t="s">
        <v>28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8">
        <f t="shared" si="46"/>
        <v>0</v>
      </c>
    </row>
    <row r="145" spans="1:8">
      <c r="A145" s="65"/>
      <c r="B145" s="26" t="s">
        <v>29</v>
      </c>
      <c r="C145" s="27">
        <v>0</v>
      </c>
      <c r="D145" s="27">
        <v>63469001</v>
      </c>
      <c r="E145" s="27">
        <v>63469001</v>
      </c>
      <c r="F145" s="27">
        <v>63469001</v>
      </c>
      <c r="G145" s="27">
        <v>63469001</v>
      </c>
      <c r="H145" s="28">
        <f t="shared" si="46"/>
        <v>0</v>
      </c>
    </row>
    <row r="146" spans="1:8">
      <c r="A146" s="65"/>
      <c r="B146" s="26" t="s">
        <v>30</v>
      </c>
      <c r="C146" s="27">
        <v>0</v>
      </c>
      <c r="D146" s="27">
        <v>2744799.56</v>
      </c>
      <c r="E146" s="27">
        <v>2744799.56</v>
      </c>
      <c r="F146" s="27">
        <v>2744799.56</v>
      </c>
      <c r="G146" s="27">
        <v>2744799.56</v>
      </c>
      <c r="H146" s="28">
        <f t="shared" si="46"/>
        <v>0</v>
      </c>
    </row>
    <row r="147" spans="1:8">
      <c r="A147" s="65"/>
      <c r="B147" s="26" t="s">
        <v>31</v>
      </c>
      <c r="C147" s="27">
        <v>0</v>
      </c>
      <c r="D147" s="27">
        <v>72189169.470000014</v>
      </c>
      <c r="E147" s="27">
        <v>72189169.470000014</v>
      </c>
      <c r="F147" s="27">
        <v>71834899.560000017</v>
      </c>
      <c r="G147" s="27">
        <v>39416867.090000004</v>
      </c>
      <c r="H147" s="28">
        <f t="shared" si="46"/>
        <v>354269.90999999642</v>
      </c>
    </row>
    <row r="148" spans="1:8">
      <c r="A148" s="67"/>
      <c r="B148" s="26" t="s">
        <v>32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8">
        <f t="shared" si="46"/>
        <v>0</v>
      </c>
    </row>
    <row r="149" spans="1:8">
      <c r="A149" s="67"/>
      <c r="B149" s="26" t="s">
        <v>33</v>
      </c>
      <c r="C149" s="27">
        <v>74716302</v>
      </c>
      <c r="D149" s="27">
        <v>8008678.4800000023</v>
      </c>
      <c r="E149" s="27">
        <v>82724980.480000004</v>
      </c>
      <c r="F149" s="27">
        <v>82560040.519999996</v>
      </c>
      <c r="G149" s="27">
        <v>73581101.439999998</v>
      </c>
      <c r="H149" s="28">
        <f t="shared" si="46"/>
        <v>164939.96000000834</v>
      </c>
    </row>
    <row r="150" spans="1:8">
      <c r="A150" s="67"/>
      <c r="B150" s="26" t="s">
        <v>34</v>
      </c>
      <c r="C150" s="27">
        <v>0</v>
      </c>
      <c r="D150" s="27">
        <v>25287812</v>
      </c>
      <c r="E150" s="27">
        <v>25287812</v>
      </c>
      <c r="F150" s="27">
        <v>24172482.419999998</v>
      </c>
      <c r="G150" s="27">
        <v>24172482.419999994</v>
      </c>
      <c r="H150" s="28">
        <f t="shared" si="46"/>
        <v>1115329.5800000019</v>
      </c>
    </row>
    <row r="151" spans="1:8">
      <c r="A151" s="64"/>
      <c r="B151" s="26" t="s">
        <v>35</v>
      </c>
      <c r="C151" s="24">
        <f>SUM(C152:C155)</f>
        <v>767889721</v>
      </c>
      <c r="D151" s="24">
        <f t="shared" ref="D151:H151" si="47">SUM(D152:D155)</f>
        <v>-766206129.62</v>
      </c>
      <c r="E151" s="24">
        <f t="shared" si="47"/>
        <v>1683591.3799999997</v>
      </c>
      <c r="F151" s="24">
        <f t="shared" si="47"/>
        <v>0</v>
      </c>
      <c r="G151" s="24">
        <f t="shared" si="47"/>
        <v>0</v>
      </c>
      <c r="H151" s="25">
        <f t="shared" si="47"/>
        <v>1683591.3799999997</v>
      </c>
    </row>
    <row r="152" spans="1:8" ht="15">
      <c r="A152" s="68"/>
      <c r="B152" s="29" t="s">
        <v>36</v>
      </c>
      <c r="C152" s="30">
        <v>0</v>
      </c>
      <c r="D152" s="30">
        <v>0</v>
      </c>
      <c r="E152" s="30">
        <v>0</v>
      </c>
      <c r="F152" s="30">
        <v>0</v>
      </c>
      <c r="G152" s="30">
        <v>0</v>
      </c>
      <c r="H152" s="31">
        <f t="shared" ref="H152:H158" si="48">E152-F152</f>
        <v>0</v>
      </c>
    </row>
    <row r="153" spans="1:8" ht="15">
      <c r="A153" s="69"/>
      <c r="B153" s="29" t="s">
        <v>37</v>
      </c>
      <c r="C153" s="30">
        <v>627780194</v>
      </c>
      <c r="D153" s="30">
        <v>-626096602.62</v>
      </c>
      <c r="E153" s="30">
        <v>1683591.3799999997</v>
      </c>
      <c r="F153" s="30">
        <v>0</v>
      </c>
      <c r="G153" s="30">
        <v>0</v>
      </c>
      <c r="H153" s="31">
        <f t="shared" si="48"/>
        <v>1683591.3799999997</v>
      </c>
    </row>
    <row r="154" spans="1:8" ht="15">
      <c r="A154" s="68"/>
      <c r="B154" s="29" t="s">
        <v>38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1">
        <f t="shared" si="48"/>
        <v>0</v>
      </c>
    </row>
    <row r="155" spans="1:8" ht="15">
      <c r="A155" s="69"/>
      <c r="B155" s="29" t="s">
        <v>39</v>
      </c>
      <c r="C155" s="30">
        <v>140109527</v>
      </c>
      <c r="D155" s="30">
        <v>-140109527</v>
      </c>
      <c r="E155" s="30">
        <v>0</v>
      </c>
      <c r="F155" s="30">
        <v>0</v>
      </c>
      <c r="G155" s="30">
        <v>0</v>
      </c>
      <c r="H155" s="31">
        <f t="shared" si="48"/>
        <v>0</v>
      </c>
    </row>
    <row r="156" spans="1:8" ht="15">
      <c r="A156" s="69"/>
      <c r="B156" s="26" t="s">
        <v>40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5">
        <f t="shared" si="48"/>
        <v>0</v>
      </c>
    </row>
    <row r="157" spans="1:8">
      <c r="A157" s="64"/>
      <c r="B157" s="23" t="s">
        <v>41</v>
      </c>
      <c r="C157" s="24">
        <v>0</v>
      </c>
      <c r="D157" s="24">
        <v>155500</v>
      </c>
      <c r="E157" s="24">
        <v>155500</v>
      </c>
      <c r="F157" s="24">
        <v>155500</v>
      </c>
      <c r="G157" s="24">
        <v>155500</v>
      </c>
      <c r="H157" s="25">
        <f t="shared" si="48"/>
        <v>0</v>
      </c>
    </row>
    <row r="158" spans="1:8">
      <c r="A158" s="64"/>
      <c r="B158" s="23" t="s">
        <v>42</v>
      </c>
      <c r="C158" s="24">
        <v>69801599</v>
      </c>
      <c r="D158" s="24">
        <v>-53253865.43</v>
      </c>
      <c r="E158" s="24">
        <v>16547733.57</v>
      </c>
      <c r="F158" s="24">
        <v>16547733.57</v>
      </c>
      <c r="G158" s="24">
        <v>16547733.57</v>
      </c>
      <c r="H158" s="25">
        <f t="shared" si="48"/>
        <v>0</v>
      </c>
    </row>
    <row r="159" spans="1:8">
      <c r="A159" s="64"/>
      <c r="B159" s="23" t="s">
        <v>43</v>
      </c>
      <c r="C159" s="24">
        <f>SUM(C160:C166)</f>
        <v>56412845</v>
      </c>
      <c r="D159" s="24">
        <f t="shared" ref="D159:H159" si="49">SUM(D160:D166)</f>
        <v>45826907.470000006</v>
      </c>
      <c r="E159" s="24">
        <f t="shared" si="49"/>
        <v>102239752.47000001</v>
      </c>
      <c r="F159" s="24">
        <f t="shared" si="49"/>
        <v>102239752.47000001</v>
      </c>
      <c r="G159" s="24">
        <f t="shared" si="49"/>
        <v>102239752.47000001</v>
      </c>
      <c r="H159" s="25">
        <f t="shared" si="49"/>
        <v>0</v>
      </c>
    </row>
    <row r="160" spans="1:8">
      <c r="A160" s="65"/>
      <c r="B160" s="26" t="s">
        <v>44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8">
        <f t="shared" ref="H160:H166" si="50">E160-F160</f>
        <v>0</v>
      </c>
    </row>
    <row r="161" spans="1:8">
      <c r="A161" s="65"/>
      <c r="B161" s="26" t="s">
        <v>45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8">
        <f t="shared" si="50"/>
        <v>0</v>
      </c>
    </row>
    <row r="162" spans="1:8">
      <c r="A162" s="65"/>
      <c r="B162" s="26" t="s">
        <v>46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8">
        <f t="shared" si="50"/>
        <v>0</v>
      </c>
    </row>
    <row r="163" spans="1:8" ht="25.5">
      <c r="A163" s="65"/>
      <c r="B163" s="26" t="s">
        <v>47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8">
        <f t="shared" si="50"/>
        <v>0</v>
      </c>
    </row>
    <row r="164" spans="1:8">
      <c r="A164" s="65"/>
      <c r="B164" s="26" t="s">
        <v>48</v>
      </c>
      <c r="C164" s="27">
        <v>56412845</v>
      </c>
      <c r="D164" s="27">
        <v>45826907.470000006</v>
      </c>
      <c r="E164" s="27">
        <v>102239752.47000001</v>
      </c>
      <c r="F164" s="27">
        <v>102239752.47000001</v>
      </c>
      <c r="G164" s="27">
        <v>102239752.47000001</v>
      </c>
      <c r="H164" s="28">
        <f t="shared" si="50"/>
        <v>0</v>
      </c>
    </row>
    <row r="165" spans="1:8" ht="25.5">
      <c r="A165" s="70"/>
      <c r="B165" s="26" t="s">
        <v>49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8">
        <f t="shared" si="50"/>
        <v>0</v>
      </c>
    </row>
    <row r="166" spans="1:8" ht="25.5">
      <c r="A166" s="70"/>
      <c r="B166" s="26" t="s">
        <v>50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8">
        <f t="shared" si="50"/>
        <v>0</v>
      </c>
    </row>
    <row r="167" spans="1:8" ht="25.5">
      <c r="A167" s="64"/>
      <c r="B167" s="20" t="s">
        <v>51</v>
      </c>
      <c r="C167" s="21">
        <f>C168+C197+C187+C189+C200+C193+C205</f>
        <v>11563338051</v>
      </c>
      <c r="D167" s="21">
        <f t="shared" ref="D167:H167" si="51">D168+D197+D187+D189+D200+D193+D205</f>
        <v>1621674641.0599997</v>
      </c>
      <c r="E167" s="21">
        <f t="shared" si="51"/>
        <v>13185012692.059998</v>
      </c>
      <c r="F167" s="21">
        <f t="shared" si="51"/>
        <v>12212880433.09</v>
      </c>
      <c r="G167" s="21">
        <f t="shared" si="51"/>
        <v>12212880433.09</v>
      </c>
      <c r="H167" s="22">
        <f t="shared" si="51"/>
        <v>972132258.96999919</v>
      </c>
    </row>
    <row r="168" spans="1:8">
      <c r="A168" s="64"/>
      <c r="B168" s="23" t="s">
        <v>52</v>
      </c>
      <c r="C168" s="24">
        <f t="shared" ref="C168:H168" si="52">SUM(C169:C186)</f>
        <v>9062201816</v>
      </c>
      <c r="D168" s="24">
        <f t="shared" si="52"/>
        <v>1247260525.4099998</v>
      </c>
      <c r="E168" s="24">
        <f t="shared" si="52"/>
        <v>10309462341.41</v>
      </c>
      <c r="F168" s="24">
        <f t="shared" si="52"/>
        <v>9510957533.0999985</v>
      </c>
      <c r="G168" s="24">
        <f t="shared" si="52"/>
        <v>9510957533.0999985</v>
      </c>
      <c r="H168" s="25">
        <f t="shared" si="52"/>
        <v>798504808.31000042</v>
      </c>
    </row>
    <row r="169" spans="1:8">
      <c r="A169" s="65"/>
      <c r="B169" s="26" t="s">
        <v>53</v>
      </c>
      <c r="C169" s="27">
        <v>7885156890</v>
      </c>
      <c r="D169" s="27">
        <v>431371886.77000004</v>
      </c>
      <c r="E169" s="27">
        <v>8316528776.7699995</v>
      </c>
      <c r="F169" s="27">
        <v>7525210848.4599991</v>
      </c>
      <c r="G169" s="27">
        <v>7525210848.4599991</v>
      </c>
      <c r="H169" s="28">
        <f t="shared" ref="H169:H186" si="53">E169-F169</f>
        <v>791317928.31000042</v>
      </c>
    </row>
    <row r="170" spans="1:8">
      <c r="A170" s="65"/>
      <c r="B170" s="26" t="s">
        <v>54</v>
      </c>
      <c r="C170" s="27">
        <v>407299294</v>
      </c>
      <c r="D170" s="27">
        <v>42310899</v>
      </c>
      <c r="E170" s="27">
        <v>449610193</v>
      </c>
      <c r="F170" s="27">
        <v>449610193</v>
      </c>
      <c r="G170" s="27">
        <v>449610193</v>
      </c>
      <c r="H170" s="28">
        <f t="shared" si="53"/>
        <v>0</v>
      </c>
    </row>
    <row r="171" spans="1:8">
      <c r="A171" s="65"/>
      <c r="B171" s="26" t="s">
        <v>55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8">
        <f t="shared" si="53"/>
        <v>0</v>
      </c>
    </row>
    <row r="172" spans="1:8">
      <c r="A172" s="65"/>
      <c r="B172" s="26" t="s">
        <v>56</v>
      </c>
      <c r="C172" s="27">
        <v>190650740</v>
      </c>
      <c r="D172" s="27">
        <v>16073502</v>
      </c>
      <c r="E172" s="27">
        <v>206724242</v>
      </c>
      <c r="F172" s="27">
        <v>206724242</v>
      </c>
      <c r="G172" s="27">
        <v>206724242</v>
      </c>
      <c r="H172" s="28">
        <f t="shared" si="53"/>
        <v>0</v>
      </c>
    </row>
    <row r="173" spans="1:8">
      <c r="A173" s="65"/>
      <c r="B173" s="26" t="s">
        <v>57</v>
      </c>
      <c r="C173" s="27">
        <v>149072081</v>
      </c>
      <c r="D173" s="27">
        <v>5259738.7899999991</v>
      </c>
      <c r="E173" s="27">
        <v>154331819.78999999</v>
      </c>
      <c r="F173" s="27">
        <v>154331819.78999999</v>
      </c>
      <c r="G173" s="27">
        <v>154331819.78999999</v>
      </c>
      <c r="H173" s="28">
        <f t="shared" si="53"/>
        <v>0</v>
      </c>
    </row>
    <row r="174" spans="1:8">
      <c r="A174" s="65"/>
      <c r="B174" s="26" t="s">
        <v>58</v>
      </c>
      <c r="C174" s="27">
        <v>82443941</v>
      </c>
      <c r="D174" s="27">
        <v>3892692.8000000003</v>
      </c>
      <c r="E174" s="27">
        <v>86336633.799999982</v>
      </c>
      <c r="F174" s="27">
        <v>86336633.799999982</v>
      </c>
      <c r="G174" s="27">
        <v>86336633.799999982</v>
      </c>
      <c r="H174" s="28">
        <f t="shared" si="53"/>
        <v>0</v>
      </c>
    </row>
    <row r="175" spans="1:8">
      <c r="A175" s="65"/>
      <c r="B175" s="26" t="s">
        <v>59</v>
      </c>
      <c r="C175" s="27">
        <v>68318271</v>
      </c>
      <c r="D175" s="27">
        <v>6213736.0899999999</v>
      </c>
      <c r="E175" s="27">
        <v>74532007.090000004</v>
      </c>
      <c r="F175" s="27">
        <v>73640851.090000004</v>
      </c>
      <c r="G175" s="27">
        <v>73640851.090000004</v>
      </c>
      <c r="H175" s="28">
        <f t="shared" si="53"/>
        <v>891156</v>
      </c>
    </row>
    <row r="176" spans="1:8">
      <c r="A176" s="65"/>
      <c r="B176" s="26" t="s">
        <v>60</v>
      </c>
      <c r="C176" s="27">
        <v>38167291</v>
      </c>
      <c r="D176" s="27">
        <v>-22942081</v>
      </c>
      <c r="E176" s="27">
        <v>15225210</v>
      </c>
      <c r="F176" s="27">
        <v>15225210</v>
      </c>
      <c r="G176" s="27">
        <v>15225210</v>
      </c>
      <c r="H176" s="28">
        <f t="shared" si="53"/>
        <v>0</v>
      </c>
    </row>
    <row r="177" spans="1:8">
      <c r="A177" s="65"/>
      <c r="B177" s="26" t="s">
        <v>61</v>
      </c>
      <c r="C177" s="27">
        <v>62790208</v>
      </c>
      <c r="D177" s="27">
        <v>6777836</v>
      </c>
      <c r="E177" s="27">
        <v>69568044</v>
      </c>
      <c r="F177" s="27">
        <v>66714231</v>
      </c>
      <c r="G177" s="27">
        <v>66714231</v>
      </c>
      <c r="H177" s="28">
        <f t="shared" si="53"/>
        <v>2853813</v>
      </c>
    </row>
    <row r="178" spans="1:8">
      <c r="A178" s="66"/>
      <c r="B178" s="26" t="s">
        <v>62</v>
      </c>
      <c r="C178" s="27">
        <v>27408826</v>
      </c>
      <c r="D178" s="27">
        <v>3594811</v>
      </c>
      <c r="E178" s="27">
        <v>31003637.000000004</v>
      </c>
      <c r="F178" s="27">
        <v>29732035.000000004</v>
      </c>
      <c r="G178" s="27">
        <v>29732035.000000004</v>
      </c>
      <c r="H178" s="28">
        <f t="shared" si="53"/>
        <v>1271602</v>
      </c>
    </row>
    <row r="179" spans="1:8">
      <c r="A179" s="65"/>
      <c r="B179" s="26" t="s">
        <v>63</v>
      </c>
      <c r="C179" s="27">
        <v>76824812</v>
      </c>
      <c r="D179" s="27">
        <v>2465481.9999999995</v>
      </c>
      <c r="E179" s="27">
        <v>79290294.000000015</v>
      </c>
      <c r="F179" s="27">
        <v>79290294.000000015</v>
      </c>
      <c r="G179" s="27">
        <v>79290294.000000015</v>
      </c>
      <c r="H179" s="28">
        <f t="shared" si="53"/>
        <v>0</v>
      </c>
    </row>
    <row r="180" spans="1:8">
      <c r="A180" s="65"/>
      <c r="B180" s="26" t="s">
        <v>64</v>
      </c>
      <c r="C180" s="27">
        <v>0</v>
      </c>
      <c r="D180" s="27">
        <v>711547624.53999972</v>
      </c>
      <c r="E180" s="27">
        <v>711547624.53999972</v>
      </c>
      <c r="F180" s="27">
        <v>711547624.53999972</v>
      </c>
      <c r="G180" s="27">
        <v>711547624.53999972</v>
      </c>
      <c r="H180" s="28">
        <f t="shared" si="53"/>
        <v>0</v>
      </c>
    </row>
    <row r="181" spans="1:8">
      <c r="A181" s="67"/>
      <c r="B181" s="26" t="s">
        <v>65</v>
      </c>
      <c r="C181" s="27">
        <v>25817864</v>
      </c>
      <c r="D181" s="27">
        <v>19813476.420000002</v>
      </c>
      <c r="E181" s="27">
        <v>45631340.419999994</v>
      </c>
      <c r="F181" s="27">
        <v>45631340.419999994</v>
      </c>
      <c r="G181" s="27">
        <v>45631340.419999994</v>
      </c>
      <c r="H181" s="28">
        <f t="shared" si="53"/>
        <v>0</v>
      </c>
    </row>
    <row r="182" spans="1:8">
      <c r="A182" s="65"/>
      <c r="B182" s="32" t="s">
        <v>66</v>
      </c>
      <c r="C182" s="27">
        <v>16479540</v>
      </c>
      <c r="D182" s="27">
        <v>2205693</v>
      </c>
      <c r="E182" s="27">
        <v>18685233</v>
      </c>
      <c r="F182" s="27">
        <v>17936238</v>
      </c>
      <c r="G182" s="27">
        <v>17936238</v>
      </c>
      <c r="H182" s="28">
        <f t="shared" si="53"/>
        <v>748995</v>
      </c>
    </row>
    <row r="183" spans="1:8">
      <c r="A183" s="65"/>
      <c r="B183" s="26" t="s">
        <v>67</v>
      </c>
      <c r="C183" s="27">
        <v>17070401</v>
      </c>
      <c r="D183" s="27">
        <v>1805189.9999999993</v>
      </c>
      <c r="E183" s="27">
        <v>18875591</v>
      </c>
      <c r="F183" s="27">
        <v>18099742</v>
      </c>
      <c r="G183" s="27">
        <v>18099742</v>
      </c>
      <c r="H183" s="28">
        <f t="shared" si="53"/>
        <v>775849</v>
      </c>
    </row>
    <row r="184" spans="1:8">
      <c r="A184" s="67"/>
      <c r="B184" s="26" t="s">
        <v>68</v>
      </c>
      <c r="C184" s="27">
        <v>9463291</v>
      </c>
      <c r="D184" s="27">
        <v>817278</v>
      </c>
      <c r="E184" s="27">
        <v>10280569</v>
      </c>
      <c r="F184" s="27">
        <v>9873188</v>
      </c>
      <c r="G184" s="27">
        <v>9873188</v>
      </c>
      <c r="H184" s="28">
        <f t="shared" si="53"/>
        <v>407381</v>
      </c>
    </row>
    <row r="185" spans="1:8">
      <c r="A185" s="67"/>
      <c r="B185" s="32" t="s">
        <v>69</v>
      </c>
      <c r="C185" s="27">
        <v>5238366</v>
      </c>
      <c r="D185" s="27">
        <v>746960</v>
      </c>
      <c r="E185" s="27">
        <v>5985326</v>
      </c>
      <c r="F185" s="27">
        <v>5747242</v>
      </c>
      <c r="G185" s="27">
        <v>5747242</v>
      </c>
      <c r="H185" s="28">
        <f t="shared" si="53"/>
        <v>238084</v>
      </c>
    </row>
    <row r="186" spans="1:8">
      <c r="A186" s="67"/>
      <c r="B186" s="32" t="s">
        <v>70</v>
      </c>
      <c r="C186" s="27">
        <v>0</v>
      </c>
      <c r="D186" s="27">
        <v>15305800</v>
      </c>
      <c r="E186" s="27">
        <v>15305800</v>
      </c>
      <c r="F186" s="27">
        <v>15305800</v>
      </c>
      <c r="G186" s="27">
        <v>15305800</v>
      </c>
      <c r="H186" s="28">
        <f t="shared" si="53"/>
        <v>0</v>
      </c>
    </row>
    <row r="187" spans="1:8">
      <c r="A187" s="64"/>
      <c r="B187" s="23" t="s">
        <v>71</v>
      </c>
      <c r="C187" s="24">
        <f t="shared" ref="C187:H187" si="54">SUM(C188:C188)</f>
        <v>1815427021</v>
      </c>
      <c r="D187" s="24">
        <f t="shared" si="54"/>
        <v>123526886.81000005</v>
      </c>
      <c r="E187" s="24">
        <f t="shared" si="54"/>
        <v>1938953907.8099997</v>
      </c>
      <c r="F187" s="24">
        <f t="shared" si="54"/>
        <v>1765718849.240001</v>
      </c>
      <c r="G187" s="24">
        <f t="shared" si="54"/>
        <v>1765718849.240001</v>
      </c>
      <c r="H187" s="25">
        <f t="shared" si="54"/>
        <v>173235058.56999874</v>
      </c>
    </row>
    <row r="188" spans="1:8">
      <c r="A188" s="65"/>
      <c r="B188" s="26" t="s">
        <v>72</v>
      </c>
      <c r="C188" s="27">
        <v>1815427021</v>
      </c>
      <c r="D188" s="27">
        <v>123526886.81000005</v>
      </c>
      <c r="E188" s="27">
        <v>1938953907.8099997</v>
      </c>
      <c r="F188" s="27">
        <v>1765718849.240001</v>
      </c>
      <c r="G188" s="27">
        <v>1765718849.240001</v>
      </c>
      <c r="H188" s="28">
        <f t="shared" ref="H188" si="55">E188-F188</f>
        <v>173235058.56999874</v>
      </c>
    </row>
    <row r="189" spans="1:8">
      <c r="A189" s="64"/>
      <c r="B189" s="23" t="s">
        <v>73</v>
      </c>
      <c r="C189" s="24">
        <f t="shared" ref="C189:H189" si="56">SUM(C190:C192)</f>
        <v>90116752</v>
      </c>
      <c r="D189" s="24">
        <f t="shared" si="56"/>
        <v>9591178.4100000001</v>
      </c>
      <c r="E189" s="24">
        <f t="shared" si="56"/>
        <v>99707930.409999982</v>
      </c>
      <c r="F189" s="24">
        <f t="shared" si="56"/>
        <v>99707930.409999982</v>
      </c>
      <c r="G189" s="24">
        <f t="shared" si="56"/>
        <v>99707930.409999982</v>
      </c>
      <c r="H189" s="25">
        <f t="shared" si="56"/>
        <v>0</v>
      </c>
    </row>
    <row r="190" spans="1:8">
      <c r="A190" s="65"/>
      <c r="B190" s="26" t="s">
        <v>74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8">
        <f t="shared" ref="H190:H192" si="57">E190-F190</f>
        <v>0</v>
      </c>
    </row>
    <row r="191" spans="1:8">
      <c r="A191" s="65"/>
      <c r="B191" s="33" t="s">
        <v>75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8">
        <f t="shared" si="57"/>
        <v>0</v>
      </c>
    </row>
    <row r="192" spans="1:8">
      <c r="A192" s="65"/>
      <c r="B192" s="33" t="s">
        <v>76</v>
      </c>
      <c r="C192" s="27">
        <v>90116752</v>
      </c>
      <c r="D192" s="27">
        <v>9591178.4100000001</v>
      </c>
      <c r="E192" s="27">
        <v>99707930.409999982</v>
      </c>
      <c r="F192" s="27">
        <v>99707930.409999982</v>
      </c>
      <c r="G192" s="27">
        <v>99707930.409999982</v>
      </c>
      <c r="H192" s="28">
        <f t="shared" si="57"/>
        <v>0</v>
      </c>
    </row>
    <row r="193" spans="1:8">
      <c r="A193" s="64"/>
      <c r="B193" s="23" t="s">
        <v>77</v>
      </c>
      <c r="C193" s="24">
        <f t="shared" ref="C193:H193" si="58">SUM(C194:C196)</f>
        <v>0</v>
      </c>
      <c r="D193" s="24">
        <f t="shared" si="58"/>
        <v>0</v>
      </c>
      <c r="E193" s="24">
        <f t="shared" si="58"/>
        <v>0</v>
      </c>
      <c r="F193" s="24">
        <f t="shared" si="58"/>
        <v>0</v>
      </c>
      <c r="G193" s="24">
        <f t="shared" si="58"/>
        <v>0</v>
      </c>
      <c r="H193" s="25">
        <f t="shared" si="58"/>
        <v>0</v>
      </c>
    </row>
    <row r="194" spans="1:8">
      <c r="A194" s="71"/>
      <c r="B194" s="32" t="s">
        <v>78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8">
        <f t="shared" ref="H194:H196" si="59">E194-F194</f>
        <v>0</v>
      </c>
    </row>
    <row r="195" spans="1:8">
      <c r="A195" s="72"/>
      <c r="B195" s="26" t="s">
        <v>79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8">
        <f t="shared" si="59"/>
        <v>0</v>
      </c>
    </row>
    <row r="196" spans="1:8">
      <c r="A196" s="73"/>
      <c r="B196" s="26" t="s">
        <v>80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8">
        <f t="shared" si="59"/>
        <v>0</v>
      </c>
    </row>
    <row r="197" spans="1:8">
      <c r="A197" s="64"/>
      <c r="B197" s="23" t="s">
        <v>81</v>
      </c>
      <c r="C197" s="24">
        <f>SUM(C198:C199)</f>
        <v>0</v>
      </c>
      <c r="D197" s="24">
        <f t="shared" ref="D197:H197" si="60">SUM(D198:D199)</f>
        <v>130302515.50000001</v>
      </c>
      <c r="E197" s="24">
        <f t="shared" si="60"/>
        <v>130302515.50000001</v>
      </c>
      <c r="F197" s="24">
        <f t="shared" si="60"/>
        <v>130291495.04000001</v>
      </c>
      <c r="G197" s="24">
        <f t="shared" si="60"/>
        <v>130291495.04000001</v>
      </c>
      <c r="H197" s="25">
        <f t="shared" si="60"/>
        <v>11020.460000008345</v>
      </c>
    </row>
    <row r="198" spans="1:8">
      <c r="A198" s="65"/>
      <c r="B198" s="26" t="s">
        <v>82</v>
      </c>
      <c r="C198" s="27">
        <v>0</v>
      </c>
      <c r="D198" s="27">
        <v>130302515.50000001</v>
      </c>
      <c r="E198" s="27">
        <v>130302515.50000001</v>
      </c>
      <c r="F198" s="27">
        <v>130291495.04000001</v>
      </c>
      <c r="G198" s="27">
        <v>130291495.04000001</v>
      </c>
      <c r="H198" s="28">
        <f t="shared" ref="H198:H199" si="61">E198-F198</f>
        <v>11020.460000008345</v>
      </c>
    </row>
    <row r="199" spans="1:8">
      <c r="A199" s="65"/>
      <c r="B199" s="26" t="s">
        <v>83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8">
        <f t="shared" si="61"/>
        <v>0</v>
      </c>
    </row>
    <row r="200" spans="1:8">
      <c r="A200" s="64"/>
      <c r="B200" s="23" t="s">
        <v>84</v>
      </c>
      <c r="C200" s="24">
        <f t="shared" ref="C200:H200" si="62">SUM(C201:C204)</f>
        <v>309913639</v>
      </c>
      <c r="D200" s="24">
        <f t="shared" si="62"/>
        <v>100727408.13</v>
      </c>
      <c r="E200" s="24">
        <f t="shared" si="62"/>
        <v>410641047.13</v>
      </c>
      <c r="F200" s="24">
        <f t="shared" si="62"/>
        <v>410259675.5</v>
      </c>
      <c r="G200" s="24">
        <f t="shared" si="62"/>
        <v>410259675.5</v>
      </c>
      <c r="H200" s="25">
        <f t="shared" si="62"/>
        <v>381371.63000000268</v>
      </c>
    </row>
    <row r="201" spans="1:8" ht="25.5">
      <c r="A201" s="65"/>
      <c r="B201" s="26" t="s">
        <v>85</v>
      </c>
      <c r="C201" s="27">
        <v>309913639</v>
      </c>
      <c r="D201" s="27">
        <v>63195964.61999999</v>
      </c>
      <c r="E201" s="27">
        <v>373109603.62</v>
      </c>
      <c r="F201" s="27">
        <v>373109603.62</v>
      </c>
      <c r="G201" s="27">
        <v>373109603.62</v>
      </c>
      <c r="H201" s="28">
        <f t="shared" ref="H201:H204" si="63">E201-F201</f>
        <v>0</v>
      </c>
    </row>
    <row r="202" spans="1:8" ht="25.5">
      <c r="A202" s="65"/>
      <c r="B202" s="26" t="s">
        <v>86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8">
        <f t="shared" si="63"/>
        <v>0</v>
      </c>
    </row>
    <row r="203" spans="1:8">
      <c r="A203" s="65"/>
      <c r="B203" s="26" t="s">
        <v>87</v>
      </c>
      <c r="C203" s="27">
        <v>0</v>
      </c>
      <c r="D203" s="27">
        <v>33531079.510000002</v>
      </c>
      <c r="E203" s="27">
        <v>33531079.510000002</v>
      </c>
      <c r="F203" s="27">
        <v>33149707.879999999</v>
      </c>
      <c r="G203" s="27">
        <v>33149707.879999999</v>
      </c>
      <c r="H203" s="28">
        <f t="shared" si="63"/>
        <v>381371.63000000268</v>
      </c>
    </row>
    <row r="204" spans="1:8">
      <c r="A204" s="65"/>
      <c r="B204" s="26" t="s">
        <v>88</v>
      </c>
      <c r="C204" s="27">
        <v>0</v>
      </c>
      <c r="D204" s="27">
        <v>4000364</v>
      </c>
      <c r="E204" s="27">
        <v>4000364</v>
      </c>
      <c r="F204" s="27">
        <v>4000364</v>
      </c>
      <c r="G204" s="27">
        <v>4000364</v>
      </c>
      <c r="H204" s="28">
        <f t="shared" si="63"/>
        <v>0</v>
      </c>
    </row>
    <row r="205" spans="1:8">
      <c r="A205" s="64"/>
      <c r="B205" s="23" t="s">
        <v>89</v>
      </c>
      <c r="C205" s="24">
        <f>SUM(C206:C208)</f>
        <v>285678823</v>
      </c>
      <c r="D205" s="24">
        <f t="shared" ref="D205:H205" si="64">SUM(D206:D208)</f>
        <v>10266126.800000001</v>
      </c>
      <c r="E205" s="24">
        <f t="shared" si="64"/>
        <v>295944949.80000001</v>
      </c>
      <c r="F205" s="24">
        <f t="shared" si="64"/>
        <v>295944949.80000001</v>
      </c>
      <c r="G205" s="24">
        <f t="shared" si="64"/>
        <v>295944949.80000001</v>
      </c>
      <c r="H205" s="25">
        <f t="shared" si="64"/>
        <v>0</v>
      </c>
    </row>
    <row r="206" spans="1:8">
      <c r="A206" s="65"/>
      <c r="B206" s="26" t="s">
        <v>90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8">
        <f t="shared" ref="H206:H208" si="65">E206-F206</f>
        <v>0</v>
      </c>
    </row>
    <row r="207" spans="1:8">
      <c r="A207" s="65"/>
      <c r="B207" s="26" t="s">
        <v>91</v>
      </c>
      <c r="C207" s="27">
        <v>285678823</v>
      </c>
      <c r="D207" s="27">
        <v>10266126.800000001</v>
      </c>
      <c r="E207" s="27">
        <v>295944949.80000001</v>
      </c>
      <c r="F207" s="27">
        <v>295944949.80000001</v>
      </c>
      <c r="G207" s="27">
        <v>295944949.80000001</v>
      </c>
      <c r="H207" s="28">
        <f t="shared" si="65"/>
        <v>0</v>
      </c>
    </row>
    <row r="208" spans="1:8">
      <c r="A208" s="74"/>
      <c r="B208" s="26" t="s">
        <v>92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8">
        <f t="shared" si="65"/>
        <v>0</v>
      </c>
    </row>
    <row r="209" spans="1:8">
      <c r="A209" s="64"/>
      <c r="B209" s="20" t="s">
        <v>93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22">
        <v>0</v>
      </c>
    </row>
    <row r="210" spans="1:8" ht="25.5">
      <c r="A210" s="64"/>
      <c r="B210" s="17" t="s">
        <v>94</v>
      </c>
      <c r="C210" s="18">
        <f>C211+C216</f>
        <v>0</v>
      </c>
      <c r="D210" s="18">
        <f t="shared" ref="D210:H210" si="66">D211+D216</f>
        <v>0</v>
      </c>
      <c r="E210" s="18">
        <f t="shared" si="66"/>
        <v>0</v>
      </c>
      <c r="F210" s="18">
        <f t="shared" si="66"/>
        <v>0</v>
      </c>
      <c r="G210" s="18">
        <f t="shared" si="66"/>
        <v>0</v>
      </c>
      <c r="H210" s="19">
        <f t="shared" si="66"/>
        <v>0</v>
      </c>
    </row>
    <row r="211" spans="1:8" ht="25.5">
      <c r="A211" s="64"/>
      <c r="B211" s="20" t="s">
        <v>95</v>
      </c>
      <c r="C211" s="21">
        <f>C212</f>
        <v>0</v>
      </c>
      <c r="D211" s="21">
        <f t="shared" ref="D211:H211" si="67">D212</f>
        <v>0</v>
      </c>
      <c r="E211" s="21">
        <f t="shared" si="67"/>
        <v>0</v>
      </c>
      <c r="F211" s="21">
        <f t="shared" si="67"/>
        <v>0</v>
      </c>
      <c r="G211" s="21">
        <f t="shared" si="67"/>
        <v>0</v>
      </c>
      <c r="H211" s="22">
        <f t="shared" si="67"/>
        <v>0</v>
      </c>
    </row>
    <row r="212" spans="1:8">
      <c r="A212" s="64"/>
      <c r="B212" s="23" t="s">
        <v>96</v>
      </c>
      <c r="C212" s="24">
        <f t="shared" ref="C212:H212" si="68">SUM(C213:C215)</f>
        <v>0</v>
      </c>
      <c r="D212" s="24">
        <f t="shared" si="68"/>
        <v>0</v>
      </c>
      <c r="E212" s="24">
        <f t="shared" si="68"/>
        <v>0</v>
      </c>
      <c r="F212" s="24">
        <f t="shared" si="68"/>
        <v>0</v>
      </c>
      <c r="G212" s="24">
        <f t="shared" si="68"/>
        <v>0</v>
      </c>
      <c r="H212" s="25">
        <f t="shared" si="68"/>
        <v>0</v>
      </c>
    </row>
    <row r="213" spans="1:8" hidden="1">
      <c r="A213" s="65"/>
      <c r="B213" s="26"/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8">
        <f t="shared" ref="H213:H215" si="69">E213-F213</f>
        <v>0</v>
      </c>
    </row>
    <row r="214" spans="1:8" hidden="1">
      <c r="A214" s="71"/>
      <c r="B214" s="26"/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8">
        <f t="shared" si="69"/>
        <v>0</v>
      </c>
    </row>
    <row r="215" spans="1:8" hidden="1">
      <c r="A215" s="65"/>
      <c r="B215" s="26"/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8">
        <f t="shared" si="69"/>
        <v>0</v>
      </c>
    </row>
    <row r="216" spans="1:8" s="13" customFormat="1" ht="26.25">
      <c r="A216" s="64"/>
      <c r="B216" s="20" t="s">
        <v>97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2">
        <v>0</v>
      </c>
    </row>
    <row r="217" spans="1:8">
      <c r="A217" s="64"/>
      <c r="B217" s="14" t="s">
        <v>98</v>
      </c>
      <c r="C217" s="15">
        <f>C218+C219+C223</f>
        <v>0</v>
      </c>
      <c r="D217" s="15">
        <f t="shared" ref="D217:H217" si="70">D219</f>
        <v>0</v>
      </c>
      <c r="E217" s="15">
        <f t="shared" si="70"/>
        <v>0</v>
      </c>
      <c r="F217" s="15">
        <f t="shared" si="70"/>
        <v>0</v>
      </c>
      <c r="G217" s="15">
        <f t="shared" si="70"/>
        <v>0</v>
      </c>
      <c r="H217" s="16">
        <f t="shared" si="70"/>
        <v>0</v>
      </c>
    </row>
    <row r="218" spans="1:8" ht="25.5">
      <c r="A218" s="64"/>
      <c r="B218" s="17" t="s">
        <v>99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9">
        <v>0</v>
      </c>
    </row>
    <row r="219" spans="1:8" s="13" customFormat="1" ht="26.25">
      <c r="A219" s="64"/>
      <c r="B219" s="17" t="s">
        <v>100</v>
      </c>
      <c r="C219" s="18">
        <f>C220</f>
        <v>0</v>
      </c>
      <c r="D219" s="18">
        <f t="shared" ref="D219:H220" si="71">D220</f>
        <v>0</v>
      </c>
      <c r="E219" s="18">
        <f t="shared" si="71"/>
        <v>0</v>
      </c>
      <c r="F219" s="18">
        <f t="shared" si="71"/>
        <v>0</v>
      </c>
      <c r="G219" s="18">
        <f t="shared" si="71"/>
        <v>0</v>
      </c>
      <c r="H219" s="19">
        <f t="shared" si="71"/>
        <v>0</v>
      </c>
    </row>
    <row r="220" spans="1:8" ht="25.5">
      <c r="A220" s="64"/>
      <c r="B220" s="20" t="s">
        <v>101</v>
      </c>
      <c r="C220" s="21">
        <f>C221</f>
        <v>0</v>
      </c>
      <c r="D220" s="21">
        <f t="shared" si="71"/>
        <v>0</v>
      </c>
      <c r="E220" s="21">
        <f t="shared" si="71"/>
        <v>0</v>
      </c>
      <c r="F220" s="21">
        <f t="shared" si="71"/>
        <v>0</v>
      </c>
      <c r="G220" s="21">
        <f t="shared" si="71"/>
        <v>0</v>
      </c>
      <c r="H220" s="22">
        <f t="shared" si="71"/>
        <v>0</v>
      </c>
    </row>
    <row r="221" spans="1:8">
      <c r="A221" s="64"/>
      <c r="B221" s="23" t="s">
        <v>102</v>
      </c>
      <c r="C221" s="24">
        <f t="shared" ref="C221:F221" si="72">C222</f>
        <v>0</v>
      </c>
      <c r="D221" s="24">
        <f t="shared" si="72"/>
        <v>0</v>
      </c>
      <c r="E221" s="24">
        <f>E222</f>
        <v>0</v>
      </c>
      <c r="F221" s="24">
        <f t="shared" si="72"/>
        <v>0</v>
      </c>
      <c r="G221" s="24">
        <f>G222</f>
        <v>0</v>
      </c>
      <c r="H221" s="25">
        <f>H222</f>
        <v>0</v>
      </c>
    </row>
    <row r="222" spans="1:8">
      <c r="A222" s="67"/>
      <c r="B222" s="26" t="s">
        <v>103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8">
        <f t="shared" ref="H222" si="73">E222-F222</f>
        <v>0</v>
      </c>
    </row>
    <row r="223" spans="1:8" s="13" customFormat="1" ht="26.25">
      <c r="A223" s="64"/>
      <c r="B223" s="17" t="s">
        <v>104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19">
        <v>0</v>
      </c>
    </row>
    <row r="224" spans="1:8">
      <c r="A224" s="64"/>
      <c r="B224" s="9" t="s">
        <v>105</v>
      </c>
      <c r="C224" s="10">
        <f>C225</f>
        <v>3381555775</v>
      </c>
      <c r="D224" s="11">
        <f t="shared" ref="D224:H225" si="74">D225</f>
        <v>-147733712.30000001</v>
      </c>
      <c r="E224" s="11">
        <f t="shared" si="74"/>
        <v>3233822062.6999998</v>
      </c>
      <c r="F224" s="11">
        <f t="shared" si="74"/>
        <v>3233822062.6999998</v>
      </c>
      <c r="G224" s="11">
        <f t="shared" si="74"/>
        <v>3233822062.6999998</v>
      </c>
      <c r="H224" s="12">
        <f t="shared" si="74"/>
        <v>0</v>
      </c>
    </row>
    <row r="225" spans="1:8">
      <c r="A225" s="64"/>
      <c r="B225" s="14" t="s">
        <v>14</v>
      </c>
      <c r="C225" s="15">
        <f>C226</f>
        <v>3381555775</v>
      </c>
      <c r="D225" s="15">
        <f t="shared" si="74"/>
        <v>-147733712.30000001</v>
      </c>
      <c r="E225" s="15">
        <f t="shared" si="74"/>
        <v>3233822062.6999998</v>
      </c>
      <c r="F225" s="15">
        <f t="shared" si="74"/>
        <v>3233822062.6999998</v>
      </c>
      <c r="G225" s="15">
        <f t="shared" si="74"/>
        <v>3233822062.6999998</v>
      </c>
      <c r="H225" s="16">
        <f t="shared" si="74"/>
        <v>0</v>
      </c>
    </row>
    <row r="226" spans="1:8">
      <c r="A226" s="64"/>
      <c r="B226" s="17" t="s">
        <v>15</v>
      </c>
      <c r="C226" s="18">
        <f>C227+C240</f>
        <v>3381555775</v>
      </c>
      <c r="D226" s="18">
        <f t="shared" ref="D226:H226" si="75">D227+D240</f>
        <v>-147733712.30000001</v>
      </c>
      <c r="E226" s="18">
        <f t="shared" si="75"/>
        <v>3233822062.6999998</v>
      </c>
      <c r="F226" s="18">
        <f t="shared" si="75"/>
        <v>3233822062.6999998</v>
      </c>
      <c r="G226" s="18">
        <f t="shared" si="75"/>
        <v>3233822062.6999998</v>
      </c>
      <c r="H226" s="19">
        <f t="shared" si="75"/>
        <v>0</v>
      </c>
    </row>
    <row r="227" spans="1:8">
      <c r="A227" s="64"/>
      <c r="B227" s="20" t="s">
        <v>16</v>
      </c>
      <c r="C227" s="21">
        <f>C228</f>
        <v>3381555775</v>
      </c>
      <c r="D227" s="21">
        <f t="shared" ref="D227:H227" si="76">D228</f>
        <v>-147733712.30000001</v>
      </c>
      <c r="E227" s="21">
        <f t="shared" si="76"/>
        <v>3233822062.6999998</v>
      </c>
      <c r="F227" s="21">
        <f t="shared" si="76"/>
        <v>3233822062.6999998</v>
      </c>
      <c r="G227" s="21">
        <f t="shared" si="76"/>
        <v>3233822062.6999998</v>
      </c>
      <c r="H227" s="22">
        <f t="shared" si="76"/>
        <v>0</v>
      </c>
    </row>
    <row r="228" spans="1:8">
      <c r="A228" s="64"/>
      <c r="B228" s="23" t="s">
        <v>106</v>
      </c>
      <c r="C228" s="24">
        <f>SUM(C229:C239)</f>
        <v>3381555775</v>
      </c>
      <c r="D228" s="24">
        <f t="shared" ref="D228:H228" si="77">SUM(D229:D239)</f>
        <v>-147733712.30000001</v>
      </c>
      <c r="E228" s="24">
        <f t="shared" si="77"/>
        <v>3233822062.6999998</v>
      </c>
      <c r="F228" s="24">
        <f t="shared" si="77"/>
        <v>3233822062.6999998</v>
      </c>
      <c r="G228" s="24">
        <f t="shared" si="77"/>
        <v>3233822062.6999998</v>
      </c>
      <c r="H228" s="25">
        <f t="shared" si="77"/>
        <v>0</v>
      </c>
    </row>
    <row r="229" spans="1:8">
      <c r="A229" s="65"/>
      <c r="B229" s="26" t="s">
        <v>107</v>
      </c>
      <c r="C229" s="27">
        <v>137909064</v>
      </c>
      <c r="D229" s="27">
        <v>-4958871.75</v>
      </c>
      <c r="E229" s="27">
        <v>132950192.25</v>
      </c>
      <c r="F229" s="27">
        <v>132950192.25</v>
      </c>
      <c r="G229" s="27">
        <v>132950192.25</v>
      </c>
      <c r="H229" s="28">
        <f t="shared" ref="H229:H239" si="78">E229-F229</f>
        <v>0</v>
      </c>
    </row>
    <row r="230" spans="1:8">
      <c r="A230" s="65"/>
      <c r="B230" s="26" t="s">
        <v>108</v>
      </c>
      <c r="C230" s="27">
        <v>415966471</v>
      </c>
      <c r="D230" s="27">
        <v>-32201975.25</v>
      </c>
      <c r="E230" s="27">
        <v>383764495.75</v>
      </c>
      <c r="F230" s="27">
        <v>383764495.75</v>
      </c>
      <c r="G230" s="27">
        <v>383764495.75</v>
      </c>
      <c r="H230" s="28">
        <f t="shared" si="78"/>
        <v>0</v>
      </c>
    </row>
    <row r="231" spans="1:8">
      <c r="A231" s="65"/>
      <c r="B231" s="26" t="s">
        <v>109</v>
      </c>
      <c r="C231" s="27">
        <v>51630248</v>
      </c>
      <c r="D231" s="27">
        <v>-3088421</v>
      </c>
      <c r="E231" s="27">
        <v>48541827</v>
      </c>
      <c r="F231" s="27">
        <v>48541827</v>
      </c>
      <c r="G231" s="27">
        <v>48541827</v>
      </c>
      <c r="H231" s="28">
        <f t="shared" si="78"/>
        <v>0</v>
      </c>
    </row>
    <row r="232" spans="1:8">
      <c r="A232" s="65"/>
      <c r="B232" s="26" t="s">
        <v>110</v>
      </c>
      <c r="C232" s="27">
        <v>505751780</v>
      </c>
      <c r="D232" s="27">
        <v>-25981578</v>
      </c>
      <c r="E232" s="27">
        <v>479770202</v>
      </c>
      <c r="F232" s="27">
        <v>479770202</v>
      </c>
      <c r="G232" s="27">
        <v>479770202</v>
      </c>
      <c r="H232" s="28">
        <f t="shared" si="78"/>
        <v>0</v>
      </c>
    </row>
    <row r="233" spans="1:8">
      <c r="A233" s="65"/>
      <c r="B233" s="26" t="s">
        <v>111</v>
      </c>
      <c r="C233" s="27">
        <v>1210360492</v>
      </c>
      <c r="D233" s="27">
        <v>-30337116.300000001</v>
      </c>
      <c r="E233" s="27">
        <v>1180023375.7</v>
      </c>
      <c r="F233" s="27">
        <v>1180023375.7</v>
      </c>
      <c r="G233" s="27">
        <v>1180023375.7</v>
      </c>
      <c r="H233" s="28">
        <f t="shared" si="78"/>
        <v>0</v>
      </c>
    </row>
    <row r="234" spans="1:8">
      <c r="A234" s="65"/>
      <c r="B234" s="26" t="s">
        <v>112</v>
      </c>
      <c r="C234" s="27">
        <v>194478624</v>
      </c>
      <c r="D234" s="27">
        <v>-15142189</v>
      </c>
      <c r="E234" s="27">
        <v>179336435</v>
      </c>
      <c r="F234" s="27">
        <v>179336435</v>
      </c>
      <c r="G234" s="27">
        <v>179336435</v>
      </c>
      <c r="H234" s="28">
        <f t="shared" si="78"/>
        <v>0</v>
      </c>
    </row>
    <row r="235" spans="1:8">
      <c r="A235" s="65"/>
      <c r="B235" s="26" t="s">
        <v>113</v>
      </c>
      <c r="C235" s="27">
        <v>120082722</v>
      </c>
      <c r="D235" s="27">
        <v>-9136337</v>
      </c>
      <c r="E235" s="27">
        <v>110946385</v>
      </c>
      <c r="F235" s="27">
        <v>110946385</v>
      </c>
      <c r="G235" s="27">
        <v>110946385</v>
      </c>
      <c r="H235" s="28">
        <f t="shared" si="78"/>
        <v>0</v>
      </c>
    </row>
    <row r="236" spans="1:8">
      <c r="A236" s="65"/>
      <c r="B236" s="26" t="s">
        <v>114</v>
      </c>
      <c r="C236" s="27">
        <v>429762181</v>
      </c>
      <c r="D236" s="27">
        <v>-9739304.25</v>
      </c>
      <c r="E236" s="27">
        <v>420022876.75</v>
      </c>
      <c r="F236" s="27">
        <v>420022876.75</v>
      </c>
      <c r="G236" s="27">
        <v>420022876.75</v>
      </c>
      <c r="H236" s="28">
        <f t="shared" si="78"/>
        <v>0</v>
      </c>
    </row>
    <row r="237" spans="1:8">
      <c r="A237" s="65"/>
      <c r="B237" s="26" t="s">
        <v>115</v>
      </c>
      <c r="C237" s="27">
        <v>113447560</v>
      </c>
      <c r="D237" s="27">
        <v>-4830420.75</v>
      </c>
      <c r="E237" s="27">
        <v>108617139.25</v>
      </c>
      <c r="F237" s="27">
        <v>108617139.25</v>
      </c>
      <c r="G237" s="27">
        <v>108617139.25</v>
      </c>
      <c r="H237" s="28">
        <f t="shared" si="78"/>
        <v>0</v>
      </c>
    </row>
    <row r="238" spans="1:8">
      <c r="A238" s="65"/>
      <c r="B238" s="26" t="s">
        <v>116</v>
      </c>
      <c r="C238" s="27">
        <v>158990711</v>
      </c>
      <c r="D238" s="27">
        <v>-11822774</v>
      </c>
      <c r="E238" s="27">
        <v>147167937</v>
      </c>
      <c r="F238" s="27">
        <v>147167937</v>
      </c>
      <c r="G238" s="27">
        <v>147167937</v>
      </c>
      <c r="H238" s="28">
        <f t="shared" si="78"/>
        <v>0</v>
      </c>
    </row>
    <row r="239" spans="1:8">
      <c r="A239" s="65"/>
      <c r="B239" s="26" t="s">
        <v>117</v>
      </c>
      <c r="C239" s="27">
        <v>43175922</v>
      </c>
      <c r="D239" s="27">
        <v>-494725</v>
      </c>
      <c r="E239" s="27">
        <v>42681197</v>
      </c>
      <c r="F239" s="27">
        <v>42681197</v>
      </c>
      <c r="G239" s="27">
        <v>42681197</v>
      </c>
      <c r="H239" s="28">
        <f t="shared" si="78"/>
        <v>0</v>
      </c>
    </row>
    <row r="240" spans="1:8" ht="25.5">
      <c r="A240" s="64"/>
      <c r="B240" s="20" t="s">
        <v>51</v>
      </c>
      <c r="C240" s="21">
        <f>SUM(C241)</f>
        <v>0</v>
      </c>
      <c r="D240" s="21">
        <f t="shared" ref="D240:H240" si="79">SUM(D241)</f>
        <v>0</v>
      </c>
      <c r="E240" s="21">
        <f t="shared" si="79"/>
        <v>0</v>
      </c>
      <c r="F240" s="21">
        <f t="shared" si="79"/>
        <v>0</v>
      </c>
      <c r="G240" s="21">
        <f t="shared" si="79"/>
        <v>0</v>
      </c>
      <c r="H240" s="22">
        <f t="shared" si="79"/>
        <v>0</v>
      </c>
    </row>
    <row r="241" spans="1:8" ht="21" customHeight="1">
      <c r="A241" s="65"/>
      <c r="B241" s="20" t="s">
        <v>118</v>
      </c>
      <c r="C241" s="21">
        <v>0</v>
      </c>
      <c r="D241" s="21">
        <v>0</v>
      </c>
      <c r="E241" s="21">
        <v>0</v>
      </c>
      <c r="F241" s="21">
        <v>0</v>
      </c>
      <c r="G241" s="21">
        <v>0</v>
      </c>
      <c r="H241" s="22">
        <v>0</v>
      </c>
    </row>
    <row r="242" spans="1:8">
      <c r="A242" s="64"/>
      <c r="B242" s="37" t="s">
        <v>120</v>
      </c>
      <c r="C242" s="38">
        <f t="shared" ref="C242:H242" si="80">C13+C128</f>
        <v>51473800044</v>
      </c>
      <c r="D242" s="38">
        <f t="shared" si="80"/>
        <v>1921487041.0699992</v>
      </c>
      <c r="E242" s="38">
        <f t="shared" si="80"/>
        <v>53395287085.070007</v>
      </c>
      <c r="F242" s="38">
        <f t="shared" si="80"/>
        <v>51379051305.170013</v>
      </c>
      <c r="G242" s="38">
        <f t="shared" si="80"/>
        <v>50401598590.910004</v>
      </c>
      <c r="H242" s="39">
        <f t="shared" si="80"/>
        <v>2016235779.9000068</v>
      </c>
    </row>
  </sheetData>
  <mergeCells count="8">
    <mergeCell ref="B11:B12"/>
    <mergeCell ref="C11:G11"/>
    <mergeCell ref="H11:H12"/>
    <mergeCell ref="B6:H6"/>
    <mergeCell ref="B7:H7"/>
    <mergeCell ref="B8:H8"/>
    <mergeCell ref="B9:H9"/>
    <mergeCell ref="B10:H10"/>
  </mergeCells>
  <printOptions horizontalCentered="1"/>
  <pageMargins left="0" right="0" top="0.43307086614173229" bottom="0.47244094488188981" header="0.27559055118110237" footer="0.23622047244094491"/>
  <pageSetup scale="70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 LDF</vt:lpstr>
      <vt:lpstr>'ADMTVA (a) LDF'!Área_de_impresión</vt:lpstr>
      <vt:lpstr>'ADMTVA (a) 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DESARROLLO TÉCNICO Y ANÁLISIS DEL GAST</cp:lastModifiedBy>
  <dcterms:created xsi:type="dcterms:W3CDTF">2026-03-10T00:11:12Z</dcterms:created>
  <dcterms:modified xsi:type="dcterms:W3CDTF">2026-06-10T20:09:37Z</dcterms:modified>
</cp:coreProperties>
</file>